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2021   2025фин.комитет" sheetId="1" r:id="rId1"/>
  </sheets>
  <definedNames/>
  <calcPr fullCalcOnLoad="1"/>
</workbook>
</file>

<file path=xl/sharedStrings.xml><?xml version="1.0" encoding="utf-8"?>
<sst xmlns="http://schemas.openxmlformats.org/spreadsheetml/2006/main" count="1011" uniqueCount="203">
  <si>
    <t>Цель, задача, мероприятие</t>
  </si>
  <si>
    <t>всего</t>
  </si>
  <si>
    <t>из краевого бюджета</t>
  </si>
  <si>
    <t>в том числе</t>
  </si>
  <si>
    <t>Всего финансовых затрат</t>
  </si>
  <si>
    <t>из внебюджетных источников</t>
  </si>
  <si>
    <t>. № п/п</t>
  </si>
  <si>
    <t>Сумма расходов (тыс. рублей)</t>
  </si>
  <si>
    <t>Всего по программе</t>
  </si>
  <si>
    <t>ВТОМ</t>
  </si>
  <si>
    <t>числе</t>
  </si>
  <si>
    <t>краевой бюджет</t>
  </si>
  <si>
    <t>местный бюджет</t>
  </si>
  <si>
    <t>в том чис­ле</t>
  </si>
  <si>
    <t>краевой</t>
  </si>
  <si>
    <t>бюджет</t>
  </si>
  <si>
    <t>разработка проектно-сметной документации</t>
  </si>
  <si>
    <t>Реализация мероприятий в рамках регионального проекта «Поддержка семей, имеющих детей»</t>
  </si>
  <si>
    <t>втом чис­ле</t>
  </si>
  <si>
    <t>Источники и направления расходов</t>
  </si>
  <si>
    <t>из местного бюджета</t>
  </si>
  <si>
    <t>местный лбюджет</t>
  </si>
  <si>
    <t>местный бюдже6т</t>
  </si>
  <si>
    <t>муниципальный бюджет</t>
  </si>
  <si>
    <t xml:space="preserve">Мероприятие. 1.2.1
Учреждение премии «Лучший учитель года»
</t>
  </si>
  <si>
    <t xml:space="preserve"> «Учитель года»</t>
  </si>
  <si>
    <t>«Воспитатель года»</t>
  </si>
  <si>
    <t>«Самый классный классный»</t>
  </si>
  <si>
    <t>«Учреждение года»</t>
  </si>
  <si>
    <t xml:space="preserve">Мероприятие. 1.3.1.
Организация участия в ежегодных конкурсах:
</t>
  </si>
  <si>
    <t xml:space="preserve">Мероприятие 1.1.12
Окружная сессия открытого краевого конкурса «Будущее Алтая»;
</t>
  </si>
  <si>
    <t xml:space="preserve">Мероприятие 1.1.4 Установка систем видеонаблюдения
</t>
  </si>
  <si>
    <t xml:space="preserve">Мероприятие
1.1.1.
Проведение Капитального ре-монт ОО
</t>
  </si>
  <si>
    <t xml:space="preserve">Мероприятие
1.2.1.
Строительство здания школы
</t>
  </si>
  <si>
    <t xml:space="preserve">Мероприятие 1.1.1
Обеспе¬чение  дея-тельности   муници-пальных  организа-ций отдыха и оздо-ровления детей
</t>
  </si>
  <si>
    <t xml:space="preserve">Мероприятие 1.1.8
Участие в краевых   профильных сменах
</t>
  </si>
  <si>
    <t xml:space="preserve">Мероприятие 1.1.13
Участие в краевых конкурсах
</t>
  </si>
  <si>
    <t>компенсация части банковской процентной ставки по ипотечному кредиту, выделенному молодым учителям</t>
  </si>
  <si>
    <t>2021-2025</t>
  </si>
  <si>
    <t>Министерство образования и науки   Алтайского края; Комитет администрации г. Славгорода Алтайского края по образованию</t>
  </si>
  <si>
    <t>федеральный бюджет</t>
  </si>
  <si>
    <t xml:space="preserve"> Комитет администрации г. Славгорода Алтайского края по образованию</t>
  </si>
  <si>
    <t xml:space="preserve">Мероприятие 1.1.6. 
Организация и проведение репетиционного единого государственного экзамена в 11-х классах.
</t>
  </si>
  <si>
    <t>Мероприятие 1.1.7. Организация и проведение государственной итоговой аттестации выпускников 11-х классов в форме ЕГЭ.</t>
  </si>
  <si>
    <t>Мероприятие  1.1.8.  Организация и проведение государственной аттестации учащихся 9-х классов в форме ОГЭ.</t>
  </si>
  <si>
    <t>Мероприятие 1.1.12. Организация проезда выпускников 11-х классов, получивших медаль «За особые успехи в учении» на Губернаторский бал медалистов Алтая.</t>
  </si>
  <si>
    <t>Задача. 1.3.          Эффективное  развитие системы образования, способствующее широкому внедрению в практику новых интересных методик и подходов к обучению и привлечению молодых специалистов в образовательные организации.</t>
  </si>
  <si>
    <t>Подпрограмма 3 "Одаренные дети " на 2021-2025 годы</t>
  </si>
  <si>
    <t xml:space="preserve">Министерство образования и науки   Алтайского края; Комитет администрации г. Славгорода Алтайского края по образованию; </t>
  </si>
  <si>
    <t>Министерство образования и науки   Алтайского края; Комитет администрации г. Славгорода Алтайского края по образованию;  МБОУ ДО "ЦТДМ"</t>
  </si>
  <si>
    <t xml:space="preserve">Мероприятие 1.1.8. Организация город-ской профильной смены на базе МБОУ ДО
«ЦТДМ»
</t>
  </si>
  <si>
    <t>Мероприятие    1.1.2. Компенсация части родительской платы за содержание ребенка в ОО, реализующих оьбщеобразовательную программу дошкольного образования</t>
  </si>
  <si>
    <t>Мероприятие      1.1.4.   Ос­нащение образовательных ор­ганизаций, реализующих про­граммы дошкольного образо­вания, современным оборудо­ванием, корпусной мебелью, спортивным инвентарем, ком­пьютерной техникой и  про­граммным         обеспечением, учебно-наглядными   пособия­ми, мягким инвентарем, ма­териалами,       необходимыми для      организации     учебно-воспитательного       процесса; мероприятия   по  повышению уровня  пожарной безопасно­сти организаций дошкольного образования</t>
  </si>
  <si>
    <t>Министерство образования и науки   Алтайского края; Комитет администрации г. Славгорода Алтайского края по образованию; филиал МБОУ "СОШ № 21"-ДЗОЛ "Радуга"</t>
  </si>
  <si>
    <t xml:space="preserve">Мероприятие 1.1.6
Ремонт МБОУ  "СОШ № 21" - ДЗОЛ «Радуга»
</t>
  </si>
  <si>
    <t xml:space="preserve">Мероприятие 1.1.15
Софинансирование  стоимости путёвки  оздоровления
</t>
  </si>
  <si>
    <t>Министерство образования и науки   Алтайского края; Комитет администрации г. Славгорода Алтайского края по образованию;</t>
  </si>
  <si>
    <t>Министерство образования и науки   Алтайского края;   Комитет администрации г. Славгорода Алтайского края по образованию;</t>
  </si>
  <si>
    <t>Мероприятие 1.4.2. Поддержка детей- сирот и детей оставшихся без попечения родителей.</t>
  </si>
  <si>
    <t>Цель 1. Повышение качества общего   образования   посредством обновления содержания и технологий обучения, а также за счет обновления материально-технической базы.</t>
  </si>
  <si>
    <t>Цель    1.1.   Обеспечение   доступности    и    качества    до­школьного образования, в том числе за счет создания дополнительных мест</t>
  </si>
  <si>
    <t>Задача 1.1. Повышение доступности и качества услуг, предоставляемых    населению края в сфере дошкольного об­разования</t>
  </si>
  <si>
    <t>Мероприятие    1.1.1.    Обеспечение государственных гарантий реализации прав граждан   на   получение   общедоступного   и   бесплатного  дошкольного образования в дошкольных     образовательных организациях</t>
  </si>
  <si>
    <t>Мероприятие   1.1.3.    Разработка   проектносметной   документации,      строительство, реконструкция и капитальный ремонт   зданий   дошкольных образовательных организаций с  применением   энергосберегающих технологий и материалов в рамках краевой адресной инвестиционной программы</t>
  </si>
  <si>
    <t>Задача 1.2. Повышение доступности услуг дошкольного образования для детей в возрасте до 3 лет</t>
  </si>
  <si>
    <t>Мероприятие   1.2.1.   Создание дополнительных мест для детей в возрасте от 2 месяцев до 3 лет в образовательных организациях,    осуществляющих    образовательную    деятельность по образовательным программам дошкольного образования   (в   рамках   регионального     проекта    «Содействие занятости женщин - создание условий дошкольного образования для детей в возрасте до трех лет» национального   проекта «Демография»), в том числе:</t>
  </si>
  <si>
    <t>строительство   зданий   (пристройки к зданию)</t>
  </si>
  <si>
    <t>приобретение (выкуп) зданий (пристройки к зданию) и помещений дошкольных организаций</t>
  </si>
  <si>
    <t>предоставление                межбюджетных   трансфертов   из краевого   бюджета   местным бюджетам для  оказания  финансовой   поддержки   выполнения органами местного самоуправления полномочий по вопросам местного значения в сфере дошкольного образования</t>
  </si>
  <si>
    <t>Задача 1.3. Создание условий для раннего развития детей в возрасте до 3 лет, реализация программы психолого-педагогической, методической и   консультативной   помощи родителям детей, в том числе получающих дошкольное образование в семье</t>
  </si>
  <si>
    <t>Мероприятие 1.1.3. Организация дистанционного образования детей-инвалидов</t>
  </si>
  <si>
    <t>Мероприятие 1.1.4. Оснащение образовательных организаций современным оборудованием, мебелью, компьютерной техникой и программным обеспечением,             учебно-наглядными пособиями, мягким инвентарем, материалами, необходимыми для организации    учебно-воспитательного процесса</t>
  </si>
  <si>
    <t>Мероприятие 1.1.5.  Приобретение    учебного,    учебно-лабораторного, компьютерного оборудования, учебников, учебных и учебно-наглядных пособий, спортивного оборудования и инвентаря для реализации   федерального   государственного образовательного стандарта общего образования</t>
  </si>
  <si>
    <t xml:space="preserve">Мероприятие  1.1.9.  Целевые семинары  для уполномоченных ГЭК и администраторов ЕГЭ </t>
  </si>
  <si>
    <t xml:space="preserve">Мероприятие  1.1.10.  Обучающие семинары руководителя ППЭ и технического исполнителя проведения ГИА </t>
  </si>
  <si>
    <t>Мероприятие 1.1.11. Проведение конкурса на получение гранта Губернатора Алтайского края в сфере общего образования</t>
  </si>
  <si>
    <t>Мероприятие 1.1.13. Выявление и поддержка интеллектуально одаренных школьников, повышение уровня профессиональной   компетенции специалистов, работающих с одаренными школьниками, в том   числе   выплата   премии Губернатора Алтайского края учащимся  общеобразовательных организаций</t>
  </si>
  <si>
    <t>Задача 1.2 . Вовлечение учащихся   общеобразовательных организаций   в   решение   вопросов   повышения   качества учебно-воспитательного   процесса, реализация новых идей по    обустройству    школьной инфраструктуры,   повышение финансовой     и     бюджетной грамотности,   а также  гражданской активности учащихся</t>
  </si>
  <si>
    <t>Цель  1.1.   Создание  равных возможностей для позитивной социализации   и   успешности каждого ребенка с учетом изменения   культурной,   социальной    и    технологической среды</t>
  </si>
  <si>
    <t>Задача 1.1. Развитие образовательной   сети,   организационно-экономических       механизмов   и    инфраструктуры, обеспечивающих равный доступ населения к услугам дополнительного      образования детей,   для   формирования   у обучающихся        социальных компетенций,       гражданских установок, культуры здорового образа жизни</t>
  </si>
  <si>
    <t xml:space="preserve">Мероприятие 1.1.1. Организация предоставления дополнительного образования детей </t>
  </si>
  <si>
    <t xml:space="preserve">Мероприятие 1.1.2. Оснащение помещений МБОУ ДО «ЦТДМ» техническими средствами обучения </t>
  </si>
  <si>
    <t>Мероприятие 1.1.3. Информационно -методическое обеспечение деятельности МБОУ ДО «ЦТДМ»</t>
  </si>
  <si>
    <t>Мероприятие 1.1.4. Внедрение региональной модели персонифицированного финансирования дополнительного образования</t>
  </si>
  <si>
    <t>Мероприятие 1.1.5 Проведение городских конкурсов, слетов, смотров, выставок, конференций, фестивалей, мероприятий среди учащихся, воспитанников, педагогов, родителей</t>
  </si>
  <si>
    <t>Мероприятие 1.1.6.  Проведение окружных конкурсов, слетов, смотров, выставок, конференций, фестивалей, мероприятий среди учащихся</t>
  </si>
  <si>
    <t>Мероприятие 1.1.7.  Изготовление костюмов, фонограмм, приобретение реквизитов для творческих коллективов</t>
  </si>
  <si>
    <t xml:space="preserve">Мероприятие 1.1.9.  Участие в краевых, всероссийских конкурсах, слетах, семинарах, фестивалях, олимпиадах
</t>
  </si>
  <si>
    <t xml:space="preserve">Мероприятие 1.1.10.  Сопровождение детей на профильные смены в ДОЛ края
</t>
  </si>
  <si>
    <t xml:space="preserve">Мероприятие 1.1.11.  Приобретение новогодних подарков для учащихся 5-6 классов, детей, оставшихся без попечения родителей, детей, находящихся в трудной жизненной ситуации
</t>
  </si>
  <si>
    <t xml:space="preserve">Мероприятие 1.1.12.  Организация и проведение конкурса педагогов дополнительного образования «Сердце отдаю детям»
</t>
  </si>
  <si>
    <t xml:space="preserve">Задача 1.2.    Патриотическое воспитание обучающихся
</t>
  </si>
  <si>
    <t>Мероприятие 1.2.1. Проведение муниципальных этапов патриотических мероприятий, фестивалей, конкурсов     патриотической песни</t>
  </si>
  <si>
    <t xml:space="preserve">Цель 1.
Создание  равных возможностей для позитивной социализации   и   успешности каждого ребенка с учетом изменения   культурной,   социальной    и    технологической среды
</t>
  </si>
  <si>
    <t xml:space="preserve">Задача 1.1
Создание условий для обеспечения полноценного отдыха и оздоровления детей
</t>
  </si>
  <si>
    <t xml:space="preserve">Мероприятие 1.1.2
Обеспечение организованными формами отдыха и оздоровления
детей
</t>
  </si>
  <si>
    <t xml:space="preserve">Мероприятие 1.1.3
Проведение городских профильных смен на базе МБОУ  "СОШ № 21" - ДЗОЛ «Радуга»
</t>
  </si>
  <si>
    <t xml:space="preserve">Мероприятие 1.1.7
Укрепление материально-технической базы учреждений дополнительного образования, оказывающих услуги по организации летнего отдыха и оздоров-ления детей, трудоустройства несовершеннолетних
</t>
  </si>
  <si>
    <t xml:space="preserve">Мероприятие 1.1.9
Подготовка квалифицированных кадров для работы в детских оздоровительных учреждениях
</t>
  </si>
  <si>
    <t xml:space="preserve">Мероприятие 1.1.10
Информационно-методическое обеспечение деятельности детских оздоровительных учреждений
</t>
  </si>
  <si>
    <t xml:space="preserve">Мероприятие 1.1.11
Участие в краевых совещаниях, семинарах по организации летнего отдыха
</t>
  </si>
  <si>
    <t xml:space="preserve">Мероприятие 1.1.12
Проведение городских конкурсов по организации летнего отдыха учащихся
</t>
  </si>
  <si>
    <t xml:space="preserve">Мероприятие 1.1.14
Проведение фестиваля детских пришкольных лагерей «Пристань детства»
</t>
  </si>
  <si>
    <t>Цель  1.  Создание условий для   развития   кадрового   потенциала г.Славгорода Алтайского края</t>
  </si>
  <si>
    <t xml:space="preserve">Мероприятие 1.1.2.Организация и проведение курсов повышения квалификации:
очно-заочной форме обучения с АИРО им. А. Топорова;
-на договорной ос-нове с АИРО им. А. Топорова  
</t>
  </si>
  <si>
    <t>Мероприятие 1.1.3  Организация и проведение курсов по подготовке к ОГЭ, ГИА</t>
  </si>
  <si>
    <t>Мероприятие 1.1.4 Организация курсов  для руководящих кадров образовательных организаций, специалистов аппарата, методистов городского городского методического кабинета</t>
  </si>
  <si>
    <t>Мероприятие 1.1.5  Организация    и                  проведение профессиональных конкурсов.</t>
  </si>
  <si>
    <t>Мероприятие 1.1.6 Повышение качества образования в школах с низкими результатами обучения  и  в  школах, функционирующих   в   неблагоприятных социальных условиях, путем реализации муниципальных проектов и распространения их результатов</t>
  </si>
  <si>
    <t>Мероприятие 1.1.7. Подготовка    и    издание    информационных сборников     по     совершенствованию     профессионального роста  кадров,  управленческой  деятельности,  пропаганде лучшего опыта работы</t>
  </si>
  <si>
    <t xml:space="preserve">Задача. 1.2.
Повышение уровня квалификации, профессиональной компетенции педагогических и руководящих работников системы общего образования
</t>
  </si>
  <si>
    <t xml:space="preserve">Мероприятие. 1.2.2
Издание методических сборников, в т.ч. и в электронном виде.
</t>
  </si>
  <si>
    <t xml:space="preserve">Мероприятие. 1.2.3
Целевое финансирование подписных изданий для библиотеки городского методического кабинета.
</t>
  </si>
  <si>
    <t xml:space="preserve">Мероприятие. 1.3.3.
В период освоения образовательной программы  в высшем учебном заведении гражданину, заключившему договор о целевом обучении с МОУО и ОО: 
материальное стимулирование: ежегодно по окончании учебного года разовая выплата в размере 10 000 руб., при условии отличной учебы
</t>
  </si>
  <si>
    <t xml:space="preserve">Мероприятие. 1.3.4.
Стимулирование педагогов за исследовательскую и экспериментальную деятельность.
</t>
  </si>
  <si>
    <t xml:space="preserve">Цель 1.
Создание условий для выявления, обучения, развития и поддержки одарённых и талантливых детей города
</t>
  </si>
  <si>
    <t xml:space="preserve">Задача 1.1.
развитие системы социально-экономической поддержки одаренных детей
</t>
  </si>
  <si>
    <t xml:space="preserve">Мероприятие 1.1.1
- городская олимпиада младших школьников по математике, русскому языку, чтению
</t>
  </si>
  <si>
    <t xml:space="preserve">Мероприятие 1.1.2
- городская олимпиада школьников по общеобразовательным предметам (5-11 классы);
</t>
  </si>
  <si>
    <t xml:space="preserve">Мероприятие 1.1.3
- участие учащихся  школ в краевой олимпиаде по общеобразовательным предметам;
</t>
  </si>
  <si>
    <t xml:space="preserve">Мероприятие 1.1.4
- участие учащихся школ во всероссийской олимпиаде по общеобразовательным предметам;
</t>
  </si>
  <si>
    <t xml:space="preserve">Мероприятие 1.1.5
- установочная сессия открытого конкурса для педагогов и  одаренных учащихся и молодежи «Будущее Алтая»;
Мероприятие 1.1.5
- установочная сес-сия открытого кон-курса для педагогов и  одаренных уча-щих¬ся и молодежи «Будущее Алтая»;
</t>
  </si>
  <si>
    <t xml:space="preserve">Мероприятие 1.1.6
- итоговая сессия открытого конкурса для педагогов и  одаренных учащихся и молодежи «Будущее Алтая»;
Мероприятие 1.1.5
- установочная сес-сия открытого кон-курса для педагогов и  одаренных уча-щих¬ся и молодежи «Будущее Алтая»;
</t>
  </si>
  <si>
    <t xml:space="preserve">Мероприятие 1.1.7
- участие школьников во Всероссийском конкурсе «Шаг в будущее»;
</t>
  </si>
  <si>
    <t xml:space="preserve">Мероприятие 1.1.8
- участие школьников во Всероссийском конкурсе «Старт  в науку»;
</t>
  </si>
  <si>
    <t xml:space="preserve">Мероприятие 1.1.9
- участие школьников в Российской конференции «Юность. Наука. Культура. Сибирь»;
</t>
  </si>
  <si>
    <t xml:space="preserve">Мероприятие 1.1.10
- участие школьников во Всероссийских конкурсах «Имени Вернадского», «Имени Д.И. Менделеева»; 
</t>
  </si>
  <si>
    <t xml:space="preserve">Мероприятие 1.1.11
- окружная научнопрактическая конференция учащихся (Гумбольдтские чтения);
</t>
  </si>
  <si>
    <t xml:space="preserve">Меро6риятие 1.1.13
- городская научно-практическая конференция учащихся 5-11классов;  
</t>
  </si>
  <si>
    <t xml:space="preserve">Мероприятие 1.1.14
- городская научно-практическая конференция  младших школьников;
</t>
  </si>
  <si>
    <t xml:space="preserve">Мероприятие 1.1.15
- бал победителей городских олимпиад;  
</t>
  </si>
  <si>
    <t xml:space="preserve">Мероприятие 1.1.16
торжественный прием главой администрации г. Славгорода  выпускников – медалистов;
</t>
  </si>
  <si>
    <t xml:space="preserve">Мероприятие 1.1.17
- торжественный прием главой администрации г. Славгорода и председателем Комитета по образованию победителей региональных и всероссийских конкурсов;
</t>
  </si>
  <si>
    <t xml:space="preserve">Цель 1. Профилактика социального сиротства
</t>
  </si>
  <si>
    <t xml:space="preserve">Задача 1.1. Выявление и устранение причин и условий, способствующих безнадзорности и беспризорности несовершеннолет-них
</t>
  </si>
  <si>
    <t xml:space="preserve">Мероприятие 1.1.1.  Устройство детей, оставшихся без попечения родителей, до установления их юридического статуса в социальной палате  КГБУЗ «Славгородская ЦРБ»
</t>
  </si>
  <si>
    <t xml:space="preserve">Задача 1.2. Методическое, нормативно-правовое и информационное обеспечение кандидатов.
</t>
  </si>
  <si>
    <t xml:space="preserve">Мероприятие  1.2.1. Организация и проведение семинаров для кандидатов в усыновители, опекуны (попечители), приемные родители, патронатные воспитатели. Создание цикла публикаций, телевизионных программ, размещенных в СМИ  города.
</t>
  </si>
  <si>
    <t xml:space="preserve">Задача 1.3
Создание условий для организации отдыха и оздоровления несовершеннолетних
</t>
  </si>
  <si>
    <t xml:space="preserve">Мероприятие 1.3.1. Приобретение путевок в загородные лагеря, в санаторно-курортные учреждения, при наличии медицинских  показаний.
</t>
  </si>
  <si>
    <t xml:space="preserve">Задача 1.4
Снижение числа детей-сирот и детей, оставшихся без попечения,  желающих покинуть замещающую семью и вернуться в учреждение общественного вос-питания: 
</t>
  </si>
  <si>
    <t xml:space="preserve">Мероприятие 1.4.1. Проведение индивидуальных консультаций специалистами центра,  с выездом в кризисную семью. Временное  пребывание несо-вершеннолетнего в центре, с целью налаживания внутрисемейных взаимоотношений в кризисное семье. 
</t>
  </si>
  <si>
    <t xml:space="preserve">Задача 1.5.
Поддержка замещающих семей, не получающих выплату денежных средств на воспитание ребенка в семье.
</t>
  </si>
  <si>
    <t xml:space="preserve">Мероприятие 1.5.1. Приобретение новогодних подарков детям, воспитывающимся в замещающих семьях, не получающих выплаты денежных средств на их содержание в семье
</t>
  </si>
  <si>
    <t xml:space="preserve">Цель 1.      Увеличение доли детей, получающих образовательную услугу в образовательных учреждениях, отвечающих современным требованиям безопасности, за счёт обеспечения безопасности участников образовательного процесса во время их учебной и трудовой деятельности
</t>
  </si>
  <si>
    <t xml:space="preserve">Задача 1.1
Обеспечение технической безопасности функционирования
</t>
  </si>
  <si>
    <t xml:space="preserve">Мероприятие 1.1.1 Повышение уровня пожарной безопасности организаций. Обслуживание автоматических пожарных сигнализаций (АПС), тревожных кнопок (КТС), в том числе ремонт, установка.
</t>
  </si>
  <si>
    <t xml:space="preserve">Мероприятие 1.1.2 Реализация плана текущего ремонта зданий образовательных организаций.
</t>
  </si>
  <si>
    <t xml:space="preserve">Мероприятие 1.1.3
Благоустройство прилегающих территорий образовательных организаций
</t>
  </si>
  <si>
    <t xml:space="preserve">Задача 1.2
Обеспечение мероприятий по
охране труда
работников образовательных учреждений;
</t>
  </si>
  <si>
    <t xml:space="preserve">Мероприятие 1.2.1
Проведение специальной оценки условий труда,
медицинских осмотров работников образовательных учреждений
</t>
  </si>
  <si>
    <t xml:space="preserve">Задача 1.3
Улучшение материальнотехнической базы
</t>
  </si>
  <si>
    <t xml:space="preserve">Мероприятие 1.3.1 Модернизация и приобретение технологически нового оборудования
</t>
  </si>
  <si>
    <t xml:space="preserve">Мероприятие 1.3.2
Обеспечение антитеррористической защищенности объектов, оборудование пуктов пропуска и оснащение техническими средствами охраны
</t>
  </si>
  <si>
    <t xml:space="preserve">Мероприятие 1.3.3
Повышение      уровня      пожарной безопасности       организаций
</t>
  </si>
  <si>
    <t xml:space="preserve">Цель 1. Создание комплекса мер для приведения материально-технического состояния общеобразовательных организаций в соответствие нормативным требованиям безопасности, санитарным и
противопожарным нормативам
</t>
  </si>
  <si>
    <t>Задача: 1.1. Проведение капитального ремонта общеобразовательных организаций, находящихся в неудовлетворительном техническом состоянии и требующих первоочередного вмешательства</t>
  </si>
  <si>
    <t xml:space="preserve">Задача: 1.2.
«Создание новых мест в общеобразовательных организациях в соответствии с прогнозируемой потребностью
и современными условиями обуче-ния
</t>
  </si>
  <si>
    <t>Источнико и направления расходов</t>
  </si>
  <si>
    <t>в том числе:</t>
  </si>
  <si>
    <t>Всего (тыс.руб.)</t>
  </si>
  <si>
    <t>Всего по годам (тыс.руб.)</t>
  </si>
  <si>
    <t>из федерального бюджета (на условиях софинансирования)</t>
  </si>
  <si>
    <t>Источники финансирования</t>
  </si>
  <si>
    <t>Участники программы</t>
  </si>
  <si>
    <t>Срок реализации</t>
  </si>
  <si>
    <t>Таблица 3</t>
  </si>
  <si>
    <t>Таблица 2</t>
  </si>
  <si>
    <t>Мероприятие   1.1.5.  проведение городских конкурсов среди педагогических работников дошкольных образовательных организаций</t>
  </si>
  <si>
    <t xml:space="preserve">Мероприятие 1.1.5
Приобретение тех-нологического обо-рудования для пи-щеблока,  спортивного и игрового оборудования и инвентаря
</t>
  </si>
  <si>
    <t>Мероприятие   1.1.6.   Проведение краевых конкурсов, направленных на выявление детской одаренности</t>
  </si>
  <si>
    <t>Мероприятие   1.1.7.   Создание на базе дошкольных образовательных организаций, структурных подразделений, реализующих программы ранней коррекционно-развивающей помощи детям с ограниченными возможностями здоровья, а также риском их возникновения.</t>
  </si>
  <si>
    <t>Мероприятие  1.3.1.     Предоставление родителям (законным проеставителям) детей услуг психолого - педагогической, методической и консультативной помощи</t>
  </si>
  <si>
    <t>Мероприятие 1.2.1. Предоставление   грантов   на   поддержку школьных  инициатив</t>
  </si>
  <si>
    <t>Мероприятие 1.1.14.Создание и обеспечение функционирования центров образования естественно - научной и технологической направленностей в общеобразовательных организацияз, расположенных в сельской местности и малых городах (Точка Роста)</t>
  </si>
  <si>
    <t>Муниципальная программа  «Развитие муниципальной системы образования на территории муниципального образования муниципальный округ  город Славгород  Алтайского края»  на 2021-2025 годы.</t>
  </si>
  <si>
    <t>Подпрограмма 1 «Оказание образовательных услуг в сфере образования муниципального образования муниципальный округ город Славгород Алтайского края на 2021-2025 годы»</t>
  </si>
  <si>
    <t>Подпрограмма 2 «Развитие кадрового потенциала системы образования муниципального образования муниципальный округ город Славгород Алтайского края на 2021-2025 годы»</t>
  </si>
  <si>
    <t>Подпрограмма 4 ««Развитие дополнительного образования детей  на территории муниципального образования муниципальный округ  город Славгород Алтайского края на 2021-2025 годы»</t>
  </si>
  <si>
    <t>Подпрограмма 5 «Развитие дошкольного образования в муниципальном образовании муниципальный округ город Славгород Алтайского края 2021-2025гг»</t>
  </si>
  <si>
    <t>Подпрограмма 6 «Организация  отдыха, оздоровления детей на территории муниципального образования муниципальный округ город Славгород Алтайского края на 2021-2025 годы»</t>
  </si>
  <si>
    <t>Подпрограмма 7 «Комплексная безопасность образовательных организаций муниципального образования муниципальный округ город Славгород Алтайского края в 2021-2025 годы »</t>
  </si>
  <si>
    <t xml:space="preserve">Подпрограмма 8 «Преодоление социального сиротства и развитие семейных форм устройства детей-сирот и детей, оставшихся без попечения родителей, на территории муниципального образования муниципальный округ город Славгород Алтайского края на 2021 – 2025 годы» </t>
  </si>
  <si>
    <t>Подпрограмма 9    "Капитальный ремонт общеобразовательных организаций муниципального образования муниципальный округ  город Славгород Алтайского края на 2021-2025 годы" .</t>
  </si>
  <si>
    <t>Мероприятие 1.1.2. Организация питания отдельных категорий  обучающихся  муниципальных  общеобразовательных организаций:                                                        - получающие начальное общее образование в муниципальных общеобразовательных организациях за счет средств федерального и краевого бюджетов;                      - получающие основное и среднее  общее образование в муниципальных общеобразовательных организациях за счет средств краевого, местного бюджетов.</t>
  </si>
  <si>
    <t>2023 год (план)</t>
  </si>
  <si>
    <t>2024 год (план)</t>
  </si>
  <si>
    <t>2025 год (план)</t>
  </si>
  <si>
    <t>ОБЪЕМ финансовых ресурсов, необходимых для реализации государственной муниципальной программы «Развитие муниципальной системы образования на территории муниципального образования муниципальный округ город Славгород Алтайского края»                                                                на 2021-2025 годы.</t>
  </si>
  <si>
    <t>2022 год (факт плана)</t>
  </si>
  <si>
    <t>2021 год (факт плана)</t>
  </si>
  <si>
    <t>Мероприятие 1.1.15.Проведение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 за счет средств резервного фонда Правительства Российской Федерации</t>
  </si>
  <si>
    <t>Задача 1.1. Развитие образовательной   среды   в   системе общего образования, направленной на достижение современного    качества    учебных результатов, обеспечение готовности выпускников общеобразовательных организаций к дальнейшему обучению, деятельности в высокотехнологичной экономике и социализации.</t>
  </si>
  <si>
    <t>Перечень мероприятий муниципальной программы  "Развитие муниципальной системы образования на территории                                                                                                            муниципального образования муниципальный округ город Славгород Алтайского края  на 2021-2025 годы"</t>
  </si>
  <si>
    <t>Мероприятие 1.1.1.                                                                                                               - Обеспечение государственных гарантий   реализации   прав   на получение общедоступного и бесплатного       дошкольного, начального общего, основного общего, среднего общего образования и обеспечение дополнительного      образования детей  в  муниципальных  общеобразовательных организациях, организация предоставления общего образования в краевых государственных общеобразовательных организациях за счет средств  краевого, муниципального бюджетов;                                                                                                                                                                                  - Обеспечение выплат ежемесячного денежного вознаграждения за классное руководство пед.работникам общеобразовательных муниципальных организаций.</t>
  </si>
  <si>
    <t>Задача     1.1.  Повышение уровня    квалификации,    профессиональной    компетенции педагогических   и   руководящих работников системы образования г.Слапвгорода Алтайского края</t>
  </si>
  <si>
    <t xml:space="preserve">Мероприятие 1.1.1.  Организация и проведение городских мероприятий:
-августовской  конференции педагогических работников;
-Дня учителя, 
-Дня дошкольного работника
-чествование вете-ранов педагогиче-скогоеля труда
</t>
  </si>
  <si>
    <t>Министерство образования и науки   Алтайского края; Комитет администрации г. Славгорода Алтайского края по образованию; ОУ муниципального округа</t>
  </si>
  <si>
    <t>Министерство образования и науки   Алтайского края; Комитет администрации г. Славгорода Алтайского края по образованию; ОУ  муниципального округа</t>
  </si>
  <si>
    <t>Министерство образования и науки   Алтайского края; Комитет администрации г. Славгорода Алтайского края по образованию; филиал МБОУ "СОШ № 21"-ДЗОЛ "Радуга"; КГБУЗ "Славгородская ЦРБ"; Комитет по культуре и молодежной политике администрации г. Славгорода Алтайского края; Комитет по спорту  администрации г. Славгорода Алтайского края.</t>
  </si>
  <si>
    <t>Министерство образования и науки   Алтайского края; Комитет администрации г. Славгорода Алтайского края по образованию; филиал МБОУ "СОШ № 21"-ДЗОЛ "Радуга".</t>
  </si>
  <si>
    <t xml:space="preserve">Мероприятие. 1.3.2.
Единовременное пособие молодому специалисту (2022 год - из расчета 30 тыс. руб. на человека; 2023 года -тыс. 40 тыс.руб. на человека)
</t>
  </si>
  <si>
    <t xml:space="preserve">Мероприятие. 1.3.5.
Выплаты компенсации 10% от стоимости льготной профсоюзной путевки в санаторий (до 10 путевок в год)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</si>
</sst>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5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thin"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54" fillId="0" borderId="0" xfId="0" applyFont="1" applyAlignment="1">
      <alignment horizontal="left" inden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0" fillId="10" borderId="0" xfId="0" applyFill="1" applyBorder="1" applyAlignment="1">
      <alignment/>
    </xf>
    <xf numFmtId="168" fontId="54" fillId="33" borderId="12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vertical="top" wrapText="1"/>
    </xf>
    <xf numFmtId="0" fontId="54" fillId="33" borderId="17" xfId="0" applyFont="1" applyFill="1" applyBorder="1" applyAlignment="1">
      <alignment vertical="top" wrapText="1"/>
    </xf>
    <xf numFmtId="0" fontId="57" fillId="33" borderId="20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left" vertical="top" wrapText="1" indent="1"/>
    </xf>
    <xf numFmtId="0" fontId="54" fillId="33" borderId="12" xfId="0" applyFont="1" applyFill="1" applyBorder="1" applyAlignment="1">
      <alignment horizontal="left" vertical="top" wrapText="1" indent="3"/>
    </xf>
    <xf numFmtId="0" fontId="54" fillId="33" borderId="15" xfId="0" applyFont="1" applyFill="1" applyBorder="1" applyAlignment="1">
      <alignment vertical="top" wrapText="1"/>
    </xf>
    <xf numFmtId="0" fontId="5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vertical="top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 wrapText="1"/>
    </xf>
    <xf numFmtId="0" fontId="58" fillId="33" borderId="21" xfId="0" applyFont="1" applyFill="1" applyBorder="1" applyAlignment="1">
      <alignment horizontal="left" vertical="center" wrapText="1"/>
    </xf>
    <xf numFmtId="168" fontId="56" fillId="33" borderId="12" xfId="0" applyNumberFormat="1" applyFont="1" applyFill="1" applyBorder="1" applyAlignment="1">
      <alignment horizontal="center" vertical="center" wrapText="1"/>
    </xf>
    <xf numFmtId="168" fontId="54" fillId="33" borderId="11" xfId="0" applyNumberFormat="1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vertical="top" wrapText="1"/>
    </xf>
    <xf numFmtId="0" fontId="54" fillId="33" borderId="20" xfId="0" applyFont="1" applyFill="1" applyBorder="1" applyAlignment="1">
      <alignment vertical="top" wrapText="1"/>
    </xf>
    <xf numFmtId="0" fontId="54" fillId="33" borderId="21" xfId="0" applyFont="1" applyFill="1" applyBorder="1" applyAlignment="1">
      <alignment vertical="top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68" fontId="54" fillId="33" borderId="0" xfId="0" applyNumberFormat="1" applyFont="1" applyFill="1" applyBorder="1" applyAlignment="1">
      <alignment horizontal="center" vertical="center" wrapText="1"/>
    </xf>
    <xf numFmtId="168" fontId="2" fillId="33" borderId="0" xfId="0" applyNumberFormat="1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168" fontId="59" fillId="33" borderId="12" xfId="0" applyNumberFormat="1" applyFont="1" applyFill="1" applyBorder="1" applyAlignment="1">
      <alignment horizontal="center" vertical="center" wrapText="1"/>
    </xf>
    <xf numFmtId="168" fontId="60" fillId="33" borderId="12" xfId="0" applyNumberFormat="1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 wrapText="1"/>
    </xf>
    <xf numFmtId="4" fontId="56" fillId="33" borderId="12" xfId="0" applyNumberFormat="1" applyFont="1" applyFill="1" applyBorder="1" applyAlignment="1">
      <alignment horizontal="center" vertical="center" wrapText="1"/>
    </xf>
    <xf numFmtId="4" fontId="60" fillId="33" borderId="12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top" wrapText="1" indent="1"/>
    </xf>
    <xf numFmtId="169" fontId="54" fillId="33" borderId="12" xfId="0" applyNumberFormat="1" applyFont="1" applyFill="1" applyBorder="1" applyAlignment="1">
      <alignment horizontal="center" vertical="center" wrapText="1"/>
    </xf>
    <xf numFmtId="169" fontId="59" fillId="33" borderId="12" xfId="0" applyNumberFormat="1" applyFont="1" applyFill="1" applyBorder="1" applyAlignment="1">
      <alignment horizontal="center" vertical="center" wrapText="1"/>
    </xf>
    <xf numFmtId="169" fontId="59" fillId="0" borderId="12" xfId="0" applyNumberFormat="1" applyFont="1" applyFill="1" applyBorder="1" applyAlignment="1">
      <alignment horizontal="center" vertical="center" wrapText="1"/>
    </xf>
    <xf numFmtId="169" fontId="54" fillId="33" borderId="11" xfId="0" applyNumberFormat="1" applyFont="1" applyFill="1" applyBorder="1" applyAlignment="1">
      <alignment horizontal="center" vertical="center" wrapText="1"/>
    </xf>
    <xf numFmtId="169" fontId="54" fillId="33" borderId="10" xfId="0" applyNumberFormat="1" applyFont="1" applyFill="1" applyBorder="1" applyAlignment="1">
      <alignment horizontal="center" vertical="center" wrapText="1"/>
    </xf>
    <xf numFmtId="169" fontId="3" fillId="33" borderId="12" xfId="0" applyNumberFormat="1" applyFont="1" applyFill="1" applyBorder="1" applyAlignment="1">
      <alignment horizontal="center" vertical="center" wrapText="1"/>
    </xf>
    <xf numFmtId="169" fontId="60" fillId="33" borderId="12" xfId="0" applyNumberFormat="1" applyFont="1" applyFill="1" applyBorder="1" applyAlignment="1">
      <alignment horizontal="center" vertical="center" wrapText="1"/>
    </xf>
    <xf numFmtId="169" fontId="56" fillId="33" borderId="12" xfId="0" applyNumberFormat="1" applyFont="1" applyFill="1" applyBorder="1" applyAlignment="1">
      <alignment horizontal="center" vertical="center" wrapText="1"/>
    </xf>
    <xf numFmtId="169" fontId="2" fillId="33" borderId="12" xfId="0" applyNumberFormat="1" applyFont="1" applyFill="1" applyBorder="1" applyAlignment="1">
      <alignment horizontal="center" vertical="center" wrapText="1"/>
    </xf>
    <xf numFmtId="169" fontId="2" fillId="33" borderId="11" xfId="0" applyNumberFormat="1" applyFont="1" applyFill="1" applyBorder="1" applyAlignment="1">
      <alignment horizontal="center" vertical="center" wrapText="1"/>
    </xf>
    <xf numFmtId="169" fontId="59" fillId="33" borderId="11" xfId="0" applyNumberFormat="1" applyFont="1" applyFill="1" applyBorder="1" applyAlignment="1">
      <alignment horizontal="center" vertical="center" wrapText="1"/>
    </xf>
    <xf numFmtId="169" fontId="3" fillId="33" borderId="11" xfId="0" applyNumberFormat="1" applyFont="1" applyFill="1" applyBorder="1" applyAlignment="1">
      <alignment horizontal="center" vertical="center" wrapText="1"/>
    </xf>
    <xf numFmtId="169" fontId="60" fillId="33" borderId="11" xfId="0" applyNumberFormat="1" applyFont="1" applyFill="1" applyBorder="1" applyAlignment="1">
      <alignment horizontal="center" vertical="center" wrapText="1"/>
    </xf>
    <xf numFmtId="169" fontId="54" fillId="33" borderId="21" xfId="0" applyNumberFormat="1" applyFont="1" applyFill="1" applyBorder="1" applyAlignment="1">
      <alignment horizontal="center" vertical="center" wrapText="1"/>
    </xf>
    <xf numFmtId="169" fontId="59" fillId="33" borderId="10" xfId="0" applyNumberFormat="1" applyFont="1" applyFill="1" applyBorder="1" applyAlignment="1">
      <alignment horizontal="center" vertical="center" wrapText="1"/>
    </xf>
    <xf numFmtId="169" fontId="54" fillId="33" borderId="27" xfId="0" applyNumberFormat="1" applyFont="1" applyFill="1" applyBorder="1" applyAlignment="1">
      <alignment horizontal="center" vertical="center" wrapText="1"/>
    </xf>
    <xf numFmtId="169" fontId="59" fillId="33" borderId="27" xfId="0" applyNumberFormat="1" applyFont="1" applyFill="1" applyBorder="1" applyAlignment="1">
      <alignment horizontal="center" vertical="center" wrapText="1"/>
    </xf>
    <xf numFmtId="169" fontId="54" fillId="33" borderId="28" xfId="0" applyNumberFormat="1" applyFont="1" applyFill="1" applyBorder="1" applyAlignment="1">
      <alignment horizontal="center" vertical="center" wrapText="1"/>
    </xf>
    <xf numFmtId="169" fontId="54" fillId="33" borderId="29" xfId="0" applyNumberFormat="1" applyFont="1" applyFill="1" applyBorder="1" applyAlignment="1">
      <alignment horizontal="center" vertical="center" wrapText="1"/>
    </xf>
    <xf numFmtId="169" fontId="59" fillId="33" borderId="29" xfId="0" applyNumberFormat="1" applyFont="1" applyFill="1" applyBorder="1" applyAlignment="1">
      <alignment horizontal="center" vertical="center" wrapText="1"/>
    </xf>
    <xf numFmtId="169" fontId="54" fillId="33" borderId="19" xfId="0" applyNumberFormat="1" applyFont="1" applyFill="1" applyBorder="1" applyAlignment="1">
      <alignment horizontal="center" vertical="center" wrapText="1"/>
    </xf>
    <xf numFmtId="169" fontId="59" fillId="33" borderId="19" xfId="0" applyNumberFormat="1" applyFont="1" applyFill="1" applyBorder="1" applyAlignment="1">
      <alignment horizontal="center" vertical="center" wrapText="1"/>
    </xf>
    <xf numFmtId="169" fontId="59" fillId="33" borderId="28" xfId="0" applyNumberFormat="1" applyFont="1" applyFill="1" applyBorder="1" applyAlignment="1">
      <alignment horizontal="center" vertical="center" wrapText="1"/>
    </xf>
    <xf numFmtId="169" fontId="54" fillId="33" borderId="30" xfId="0" applyNumberFormat="1" applyFont="1" applyFill="1" applyBorder="1" applyAlignment="1">
      <alignment horizontal="center" vertical="center" wrapText="1"/>
    </xf>
    <xf numFmtId="169" fontId="59" fillId="33" borderId="31" xfId="0" applyNumberFormat="1" applyFont="1" applyFill="1" applyBorder="1" applyAlignment="1">
      <alignment horizontal="center" vertical="center" wrapText="1"/>
    </xf>
    <xf numFmtId="169" fontId="54" fillId="33" borderId="32" xfId="0" applyNumberFormat="1" applyFont="1" applyFill="1" applyBorder="1" applyAlignment="1">
      <alignment horizontal="center" vertical="center" wrapText="1"/>
    </xf>
    <xf numFmtId="169" fontId="54" fillId="33" borderId="33" xfId="0" applyNumberFormat="1" applyFont="1" applyFill="1" applyBorder="1" applyAlignment="1">
      <alignment horizontal="center" vertical="center" wrapText="1"/>
    </xf>
    <xf numFmtId="169" fontId="54" fillId="33" borderId="19" xfId="0" applyNumberFormat="1" applyFont="1" applyFill="1" applyBorder="1" applyAlignment="1">
      <alignment horizontal="center" vertical="top" wrapText="1"/>
    </xf>
    <xf numFmtId="169" fontId="59" fillId="33" borderId="19" xfId="0" applyNumberFormat="1" applyFont="1" applyFill="1" applyBorder="1" applyAlignment="1">
      <alignment horizontal="center" vertical="top" wrapText="1"/>
    </xf>
    <xf numFmtId="169" fontId="54" fillId="33" borderId="28" xfId="0" applyNumberFormat="1" applyFont="1" applyFill="1" applyBorder="1" applyAlignment="1">
      <alignment horizontal="center" vertical="top" wrapText="1"/>
    </xf>
    <xf numFmtId="169" fontId="59" fillId="33" borderId="28" xfId="0" applyNumberFormat="1" applyFont="1" applyFill="1" applyBorder="1" applyAlignment="1">
      <alignment horizontal="center" vertical="top" wrapText="1"/>
    </xf>
    <xf numFmtId="169" fontId="54" fillId="33" borderId="34" xfId="0" applyNumberFormat="1" applyFont="1" applyFill="1" applyBorder="1" applyAlignment="1">
      <alignment horizontal="center" vertical="center" wrapText="1"/>
    </xf>
    <xf numFmtId="169" fontId="54" fillId="33" borderId="35" xfId="0" applyNumberFormat="1" applyFont="1" applyFill="1" applyBorder="1" applyAlignment="1">
      <alignment horizontal="center" vertical="center" wrapText="1"/>
    </xf>
    <xf numFmtId="169" fontId="59" fillId="33" borderId="36" xfId="0" applyNumberFormat="1" applyFont="1" applyFill="1" applyBorder="1" applyAlignment="1">
      <alignment horizontal="center" vertical="center" wrapText="1"/>
    </xf>
    <xf numFmtId="169" fontId="54" fillId="33" borderId="36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69" fontId="54" fillId="33" borderId="0" xfId="0" applyNumberFormat="1" applyFont="1" applyFill="1" applyBorder="1" applyAlignment="1">
      <alignment horizontal="center" vertical="center" wrapText="1"/>
    </xf>
    <xf numFmtId="169" fontId="59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54" fillId="33" borderId="12" xfId="0" applyFont="1" applyFill="1" applyBorder="1" applyAlignment="1">
      <alignment horizontal="justify" vertical="center" wrapText="1"/>
    </xf>
    <xf numFmtId="0" fontId="54" fillId="33" borderId="20" xfId="0" applyFont="1" applyFill="1" applyBorder="1" applyAlignment="1">
      <alignment horizontal="justify" vertical="center" wrapText="1"/>
    </xf>
    <xf numFmtId="0" fontId="54" fillId="33" borderId="21" xfId="0" applyFont="1" applyFill="1" applyBorder="1" applyAlignment="1">
      <alignment horizontal="justify" vertical="center" wrapText="1"/>
    </xf>
    <xf numFmtId="0" fontId="54" fillId="33" borderId="22" xfId="0" applyFont="1" applyFill="1" applyBorder="1" applyAlignment="1">
      <alignment horizontal="justify" vertical="center" wrapText="1"/>
    </xf>
    <xf numFmtId="0" fontId="54" fillId="33" borderId="0" xfId="0" applyFont="1" applyFill="1" applyBorder="1" applyAlignment="1">
      <alignment horizontal="justify" vertical="center" wrapText="1"/>
    </xf>
    <xf numFmtId="0" fontId="61" fillId="33" borderId="26" xfId="0" applyFont="1" applyFill="1" applyBorder="1" applyAlignment="1">
      <alignment horizontal="justify" vertical="center" wrapText="1"/>
    </xf>
    <xf numFmtId="0" fontId="58" fillId="33" borderId="21" xfId="0" applyFont="1" applyFill="1" applyBorder="1" applyAlignment="1">
      <alignment horizontal="justify" vertical="center" wrapText="1"/>
    </xf>
    <xf numFmtId="0" fontId="58" fillId="33" borderId="23" xfId="0" applyFont="1" applyFill="1" applyBorder="1" applyAlignment="1">
      <alignment horizontal="left" vertical="center" wrapText="1"/>
    </xf>
    <xf numFmtId="0" fontId="58" fillId="33" borderId="20" xfId="0" applyFont="1" applyFill="1" applyBorder="1" applyAlignment="1">
      <alignment horizontal="left" vertical="center" wrapText="1"/>
    </xf>
    <xf numFmtId="0" fontId="61" fillId="33" borderId="37" xfId="0" applyFont="1" applyFill="1" applyBorder="1" applyAlignment="1">
      <alignment horizontal="left" vertical="center" wrapText="1"/>
    </xf>
    <xf numFmtId="0" fontId="61" fillId="33" borderId="38" xfId="0" applyFont="1" applyFill="1" applyBorder="1" applyAlignment="1">
      <alignment horizontal="left" vertical="center" wrapText="1"/>
    </xf>
    <xf numFmtId="0" fontId="54" fillId="33" borderId="23" xfId="0" applyFont="1" applyFill="1" applyBorder="1" applyAlignment="1">
      <alignment horizontal="justify" vertical="top" wrapText="1"/>
    </xf>
    <xf numFmtId="0" fontId="54" fillId="33" borderId="20" xfId="0" applyFont="1" applyFill="1" applyBorder="1" applyAlignment="1">
      <alignment horizontal="justify" vertical="top" wrapText="1"/>
    </xf>
    <xf numFmtId="0" fontId="54" fillId="33" borderId="21" xfId="0" applyFont="1" applyFill="1" applyBorder="1" applyAlignment="1">
      <alignment horizontal="justify" vertical="top" wrapText="1"/>
    </xf>
    <xf numFmtId="0" fontId="54" fillId="33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4" fontId="59" fillId="0" borderId="12" xfId="0" applyNumberFormat="1" applyFont="1" applyFill="1" applyBorder="1" applyAlignment="1">
      <alignment horizontal="center" vertical="center" wrapText="1"/>
    </xf>
    <xf numFmtId="4" fontId="60" fillId="0" borderId="12" xfId="0" applyNumberFormat="1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center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vertical="top" wrapText="1"/>
    </xf>
    <xf numFmtId="0" fontId="54" fillId="33" borderId="20" xfId="0" applyFont="1" applyFill="1" applyBorder="1" applyAlignment="1">
      <alignment vertical="top" wrapText="1"/>
    </xf>
    <xf numFmtId="0" fontId="58" fillId="33" borderId="23" xfId="0" applyFont="1" applyFill="1" applyBorder="1" applyAlignment="1">
      <alignment horizontal="left" vertical="center" wrapText="1"/>
    </xf>
    <xf numFmtId="0" fontId="61" fillId="33" borderId="20" xfId="0" applyFont="1" applyFill="1" applyBorder="1" applyAlignment="1">
      <alignment horizontal="left" vertical="center" wrapText="1"/>
    </xf>
    <xf numFmtId="0" fontId="61" fillId="33" borderId="21" xfId="0" applyFont="1" applyFill="1" applyBorder="1" applyAlignment="1">
      <alignment horizontal="left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62" fillId="33" borderId="23" xfId="0" applyFont="1" applyFill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3" fillId="33" borderId="21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justify" vertical="center" wrapText="1"/>
    </xf>
    <xf numFmtId="0" fontId="54" fillId="33" borderId="41" xfId="0" applyFont="1" applyFill="1" applyBorder="1" applyAlignment="1">
      <alignment horizontal="justify" vertical="center" wrapText="1"/>
    </xf>
    <xf numFmtId="0" fontId="54" fillId="33" borderId="42" xfId="0" applyFont="1" applyFill="1" applyBorder="1" applyAlignment="1">
      <alignment horizontal="justify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vertical="top" wrapText="1"/>
    </xf>
    <xf numFmtId="0" fontId="54" fillId="33" borderId="19" xfId="0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54" fillId="33" borderId="44" xfId="0" applyFont="1" applyFill="1" applyBorder="1" applyAlignment="1">
      <alignment vertical="top" wrapText="1"/>
    </xf>
    <xf numFmtId="0" fontId="54" fillId="33" borderId="24" xfId="0" applyFont="1" applyFill="1" applyBorder="1" applyAlignment="1">
      <alignment vertical="top" wrapText="1"/>
    </xf>
    <xf numFmtId="0" fontId="54" fillId="33" borderId="45" xfId="0" applyFont="1" applyFill="1" applyBorder="1" applyAlignment="1">
      <alignment horizontal="justify" vertical="center" wrapText="1"/>
    </xf>
    <xf numFmtId="0" fontId="54" fillId="33" borderId="46" xfId="0" applyFont="1" applyFill="1" applyBorder="1" applyAlignment="1">
      <alignment horizontal="justify" vertical="center" wrapText="1"/>
    </xf>
    <xf numFmtId="0" fontId="54" fillId="33" borderId="47" xfId="0" applyFont="1" applyFill="1" applyBorder="1" applyAlignment="1">
      <alignment horizontal="justify" vertical="center" wrapText="1"/>
    </xf>
    <xf numFmtId="0" fontId="54" fillId="33" borderId="23" xfId="0" applyFont="1" applyFill="1" applyBorder="1" applyAlignment="1">
      <alignment horizontal="justify" vertical="center" wrapText="1"/>
    </xf>
    <xf numFmtId="0" fontId="54" fillId="33" borderId="20" xfId="0" applyFont="1" applyFill="1" applyBorder="1" applyAlignment="1">
      <alignment horizontal="justify" vertical="center" wrapText="1"/>
    </xf>
    <xf numFmtId="0" fontId="54" fillId="33" borderId="21" xfId="0" applyFont="1" applyFill="1" applyBorder="1" applyAlignment="1">
      <alignment horizontal="justify" vertical="center" wrapText="1"/>
    </xf>
    <xf numFmtId="0" fontId="56" fillId="33" borderId="20" xfId="0" applyFont="1" applyFill="1" applyBorder="1" applyAlignment="1">
      <alignment vertical="top" wrapText="1"/>
    </xf>
    <xf numFmtId="0" fontId="56" fillId="33" borderId="21" xfId="0" applyFont="1" applyFill="1" applyBorder="1" applyAlignment="1">
      <alignment vertical="top" wrapText="1"/>
    </xf>
    <xf numFmtId="0" fontId="62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64" fillId="33" borderId="0" xfId="0" applyFont="1" applyFill="1" applyAlignment="1">
      <alignment horizontal="center" wrapText="1"/>
    </xf>
    <xf numFmtId="0" fontId="64" fillId="33" borderId="22" xfId="0" applyFont="1" applyFill="1" applyBorder="1" applyAlignment="1">
      <alignment horizontal="center" wrapText="1"/>
    </xf>
    <xf numFmtId="0" fontId="54" fillId="33" borderId="23" xfId="0" applyFont="1" applyFill="1" applyBorder="1" applyAlignment="1">
      <alignment horizontal="left" vertical="top" wrapText="1" indent="9"/>
    </xf>
    <xf numFmtId="0" fontId="54" fillId="33" borderId="21" xfId="0" applyFont="1" applyFill="1" applyBorder="1" applyAlignment="1">
      <alignment horizontal="left" vertical="top" wrapText="1" indent="9"/>
    </xf>
    <xf numFmtId="0" fontId="0" fillId="33" borderId="21" xfId="0" applyFill="1" applyBorder="1" applyAlignment="1">
      <alignment horizontal="justify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54" fillId="33" borderId="48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69" fontId="59" fillId="33" borderId="23" xfId="0" applyNumberFormat="1" applyFont="1" applyFill="1" applyBorder="1" applyAlignment="1">
      <alignment horizontal="center" vertical="center" wrapText="1"/>
    </xf>
    <xf numFmtId="169" fontId="59" fillId="33" borderId="21" xfId="0" applyNumberFormat="1" applyFont="1" applyFill="1" applyBorder="1" applyAlignment="1">
      <alignment horizontal="center" vertical="center" wrapText="1"/>
    </xf>
    <xf numFmtId="169" fontId="54" fillId="33" borderId="23" xfId="0" applyNumberFormat="1" applyFont="1" applyFill="1" applyBorder="1" applyAlignment="1">
      <alignment horizontal="center" vertical="center" wrapText="1"/>
    </xf>
    <xf numFmtId="169" fontId="54" fillId="33" borderId="21" xfId="0" applyNumberFormat="1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0" xfId="0" applyFill="1" applyBorder="1" applyAlignment="1">
      <alignment horizontal="justify" vertical="center" wrapText="1"/>
    </xf>
    <xf numFmtId="0" fontId="62" fillId="33" borderId="44" xfId="0" applyFont="1" applyFill="1" applyBorder="1" applyAlignment="1">
      <alignment horizontal="center" vertical="top" wrapText="1"/>
    </xf>
    <xf numFmtId="0" fontId="62" fillId="33" borderId="49" xfId="0" applyFont="1" applyFill="1" applyBorder="1" applyAlignment="1">
      <alignment horizontal="center" vertical="top" wrapText="1"/>
    </xf>
    <xf numFmtId="0" fontId="62" fillId="33" borderId="48" xfId="0" applyFont="1" applyFill="1" applyBorder="1" applyAlignment="1">
      <alignment horizontal="center" vertical="top" wrapText="1"/>
    </xf>
    <xf numFmtId="0" fontId="62" fillId="33" borderId="50" xfId="0" applyFont="1" applyFill="1" applyBorder="1" applyAlignment="1">
      <alignment horizontal="center" vertical="top" wrapText="1"/>
    </xf>
    <xf numFmtId="0" fontId="62" fillId="33" borderId="22" xfId="0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justify" vertical="top" wrapText="1"/>
    </xf>
    <xf numFmtId="0" fontId="0" fillId="33" borderId="20" xfId="0" applyFill="1" applyBorder="1" applyAlignment="1">
      <alignment horizontal="justify" vertical="top" wrapText="1"/>
    </xf>
    <xf numFmtId="0" fontId="0" fillId="33" borderId="21" xfId="0" applyFill="1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62" fillId="33" borderId="39" xfId="0" applyFont="1" applyFill="1" applyBorder="1" applyAlignment="1">
      <alignment horizontal="center" vertical="top" wrapText="1"/>
    </xf>
    <xf numFmtId="0" fontId="62" fillId="33" borderId="25" xfId="0" applyFont="1" applyFill="1" applyBorder="1" applyAlignment="1">
      <alignment horizontal="center" vertical="top" wrapText="1"/>
    </xf>
    <xf numFmtId="0" fontId="62" fillId="33" borderId="26" xfId="0" applyFont="1" applyFill="1" applyBorder="1" applyAlignment="1">
      <alignment horizontal="center" vertical="top" wrapText="1"/>
    </xf>
    <xf numFmtId="0" fontId="54" fillId="33" borderId="20" xfId="0" applyFont="1" applyFill="1" applyBorder="1" applyAlignment="1">
      <alignment horizontal="justify" vertical="top" wrapText="1"/>
    </xf>
    <xf numFmtId="0" fontId="54" fillId="33" borderId="21" xfId="0" applyFont="1" applyFill="1" applyBorder="1" applyAlignment="1">
      <alignment horizontal="justify" vertical="top" wrapText="1"/>
    </xf>
    <xf numFmtId="0" fontId="65" fillId="33" borderId="20" xfId="0" applyFont="1" applyFill="1" applyBorder="1" applyAlignment="1">
      <alignment vertical="top" wrapText="1"/>
    </xf>
    <xf numFmtId="0" fontId="65" fillId="33" borderId="21" xfId="0" applyFont="1" applyFill="1" applyBorder="1" applyAlignment="1">
      <alignment vertical="top" wrapText="1"/>
    </xf>
    <xf numFmtId="0" fontId="54" fillId="33" borderId="51" xfId="0" applyFont="1" applyFill="1" applyBorder="1" applyAlignment="1">
      <alignment horizontal="center" vertical="center" wrapText="1"/>
    </xf>
    <xf numFmtId="0" fontId="54" fillId="33" borderId="52" xfId="0" applyFont="1" applyFill="1" applyBorder="1" applyAlignment="1">
      <alignment horizontal="justify" vertical="center" wrapText="1"/>
    </xf>
    <xf numFmtId="0" fontId="54" fillId="33" borderId="50" xfId="0" applyFont="1" applyFill="1" applyBorder="1" applyAlignment="1">
      <alignment vertical="top" wrapText="1"/>
    </xf>
    <xf numFmtId="0" fontId="54" fillId="33" borderId="28" xfId="0" applyFont="1" applyFill="1" applyBorder="1" applyAlignment="1">
      <alignment vertical="top" wrapText="1"/>
    </xf>
    <xf numFmtId="0" fontId="54" fillId="33" borderId="53" xfId="0" applyFont="1" applyFill="1" applyBorder="1" applyAlignment="1">
      <alignment horizontal="justify" vertical="center" wrapText="1"/>
    </xf>
    <xf numFmtId="0" fontId="54" fillId="33" borderId="54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vertical="top" wrapText="1"/>
    </xf>
    <xf numFmtId="0" fontId="54" fillId="33" borderId="33" xfId="0" applyFont="1" applyFill="1" applyBorder="1" applyAlignment="1">
      <alignment vertical="top" wrapText="1"/>
    </xf>
    <xf numFmtId="169" fontId="54" fillId="33" borderId="54" xfId="0" applyNumberFormat="1" applyFont="1" applyFill="1" applyBorder="1" applyAlignment="1">
      <alignment horizontal="center" vertical="center" wrapText="1"/>
    </xf>
    <xf numFmtId="169" fontId="0" fillId="33" borderId="31" xfId="0" applyNumberFormat="1" applyFont="1" applyFill="1" applyBorder="1" applyAlignment="1">
      <alignment horizontal="center" vertical="center" wrapText="1"/>
    </xf>
    <xf numFmtId="169" fontId="54" fillId="33" borderId="27" xfId="0" applyNumberFormat="1" applyFont="1" applyFill="1" applyBorder="1" applyAlignment="1">
      <alignment horizontal="center" vertical="center" wrapText="1"/>
    </xf>
    <xf numFmtId="169" fontId="54" fillId="33" borderId="55" xfId="0" applyNumberFormat="1" applyFont="1" applyFill="1" applyBorder="1" applyAlignment="1">
      <alignment horizontal="center" vertical="center" wrapText="1"/>
    </xf>
    <xf numFmtId="169" fontId="59" fillId="33" borderId="27" xfId="0" applyNumberFormat="1" applyFont="1" applyFill="1" applyBorder="1" applyAlignment="1">
      <alignment horizontal="center" vertical="center" wrapText="1"/>
    </xf>
    <xf numFmtId="169" fontId="59" fillId="33" borderId="55" xfId="0" applyNumberFormat="1" applyFont="1" applyFill="1" applyBorder="1" applyAlignment="1">
      <alignment horizontal="center" vertical="center" wrapText="1"/>
    </xf>
    <xf numFmtId="169" fontId="54" fillId="33" borderId="28" xfId="0" applyNumberFormat="1" applyFont="1" applyFill="1" applyBorder="1" applyAlignment="1">
      <alignment horizontal="center" vertical="center" wrapText="1"/>
    </xf>
    <xf numFmtId="169" fontId="0" fillId="33" borderId="20" xfId="0" applyNumberFormat="1" applyFont="1" applyFill="1" applyBorder="1" applyAlignment="1">
      <alignment horizontal="center" vertical="center" wrapText="1"/>
    </xf>
    <xf numFmtId="169" fontId="0" fillId="33" borderId="21" xfId="0" applyNumberFormat="1" applyFont="1" applyFill="1" applyBorder="1" applyAlignment="1">
      <alignment horizontal="center" vertical="center" wrapText="1"/>
    </xf>
    <xf numFmtId="0" fontId="54" fillId="33" borderId="56" xfId="0" applyFont="1" applyFill="1" applyBorder="1" applyAlignment="1">
      <alignment horizontal="justify" vertical="center" wrapText="1"/>
    </xf>
    <xf numFmtId="0" fontId="54" fillId="33" borderId="57" xfId="0" applyFont="1" applyFill="1" applyBorder="1" applyAlignment="1">
      <alignment horizontal="justify" vertical="center" wrapText="1"/>
    </xf>
    <xf numFmtId="169" fontId="54" fillId="33" borderId="58" xfId="0" applyNumberFormat="1" applyFont="1" applyFill="1" applyBorder="1" applyAlignment="1">
      <alignment horizontal="center" vertical="center" wrapText="1"/>
    </xf>
    <xf numFmtId="169" fontId="0" fillId="33" borderId="55" xfId="0" applyNumberFormat="1" applyFont="1" applyFill="1" applyBorder="1" applyAlignment="1">
      <alignment horizontal="center" vertical="center" wrapText="1"/>
    </xf>
    <xf numFmtId="169" fontId="59" fillId="33" borderId="54" xfId="0" applyNumberFormat="1" applyFont="1" applyFill="1" applyBorder="1" applyAlignment="1">
      <alignment horizontal="center" vertical="center" wrapText="1"/>
    </xf>
    <xf numFmtId="169" fontId="52" fillId="33" borderId="31" xfId="0" applyNumberFormat="1" applyFont="1" applyFill="1" applyBorder="1" applyAlignment="1">
      <alignment horizontal="center" vertical="center" wrapText="1"/>
    </xf>
    <xf numFmtId="169" fontId="59" fillId="33" borderId="49" xfId="0" applyNumberFormat="1" applyFont="1" applyFill="1" applyBorder="1" applyAlignment="1">
      <alignment horizontal="center" vertical="center" wrapText="1"/>
    </xf>
    <xf numFmtId="169" fontId="52" fillId="33" borderId="59" xfId="0" applyNumberFormat="1" applyFont="1" applyFill="1" applyBorder="1" applyAlignment="1">
      <alignment horizontal="center" vertical="center" wrapText="1"/>
    </xf>
    <xf numFmtId="0" fontId="54" fillId="33" borderId="48" xfId="0" applyFont="1" applyFill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justify" vertical="center" wrapText="1"/>
    </xf>
    <xf numFmtId="169" fontId="52" fillId="33" borderId="20" xfId="0" applyNumberFormat="1" applyFont="1" applyFill="1" applyBorder="1" applyAlignment="1">
      <alignment horizontal="center" vertical="center" wrapText="1"/>
    </xf>
    <xf numFmtId="169" fontId="52" fillId="33" borderId="21" xfId="0" applyNumberFormat="1" applyFont="1" applyFill="1" applyBorder="1" applyAlignment="1">
      <alignment horizontal="center" vertical="center" wrapText="1"/>
    </xf>
    <xf numFmtId="0" fontId="66" fillId="33" borderId="39" xfId="0" applyFont="1" applyFill="1" applyBorder="1" applyAlignment="1">
      <alignment horizontal="center" vertical="top" wrapText="1"/>
    </xf>
    <xf numFmtId="0" fontId="66" fillId="33" borderId="25" xfId="0" applyFont="1" applyFill="1" applyBorder="1" applyAlignment="1">
      <alignment horizontal="center" vertical="top" wrapText="1"/>
    </xf>
    <xf numFmtId="0" fontId="66" fillId="33" borderId="26" xfId="0" applyFont="1" applyFill="1" applyBorder="1" applyAlignment="1">
      <alignment horizontal="center" vertical="top" wrapText="1"/>
    </xf>
    <xf numFmtId="0" fontId="58" fillId="33" borderId="20" xfId="0" applyFont="1" applyFill="1" applyBorder="1" applyAlignment="1">
      <alignment horizontal="left" vertical="center" wrapText="1"/>
    </xf>
    <xf numFmtId="0" fontId="58" fillId="33" borderId="21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vertical="top" wrapText="1"/>
    </xf>
    <xf numFmtId="0" fontId="0" fillId="33" borderId="50" xfId="0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62" fillId="33" borderId="21" xfId="0" applyFont="1" applyFill="1" applyBorder="1" applyAlignment="1">
      <alignment horizontal="left" vertical="center" wrapText="1"/>
    </xf>
    <xf numFmtId="0" fontId="63" fillId="33" borderId="20" xfId="0" applyFont="1" applyFill="1" applyBorder="1" applyAlignment="1">
      <alignment horizontal="left" vertical="center" wrapText="1"/>
    </xf>
    <xf numFmtId="169" fontId="60" fillId="33" borderId="23" xfId="0" applyNumberFormat="1" applyFont="1" applyFill="1" applyBorder="1" applyAlignment="1">
      <alignment horizontal="center" vertical="center" wrapText="1"/>
    </xf>
    <xf numFmtId="169" fontId="0" fillId="33" borderId="21" xfId="0" applyNumberFormat="1" applyFill="1" applyBorder="1" applyAlignment="1">
      <alignment horizontal="center" vertical="center" wrapText="1"/>
    </xf>
    <xf numFmtId="169" fontId="2" fillId="33" borderId="23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169" fontId="3" fillId="33" borderId="23" xfId="0" applyNumberFormat="1" applyFont="1" applyFill="1" applyBorder="1" applyAlignment="1">
      <alignment horizontal="center" vertical="center" wrapText="1"/>
    </xf>
    <xf numFmtId="169" fontId="33" fillId="33" borderId="21" xfId="0" applyNumberFormat="1" applyFont="1" applyFill="1" applyBorder="1" applyAlignment="1">
      <alignment horizontal="center" vertical="center" wrapText="1"/>
    </xf>
    <xf numFmtId="169" fontId="59" fillId="0" borderId="23" xfId="0" applyNumberFormat="1" applyFont="1" applyFill="1" applyBorder="1" applyAlignment="1">
      <alignment horizontal="center" vertical="center" wrapText="1"/>
    </xf>
    <xf numFmtId="169" fontId="52" fillId="0" borderId="20" xfId="0" applyNumberFormat="1" applyFont="1" applyFill="1" applyBorder="1" applyAlignment="1">
      <alignment horizontal="center" vertical="center" wrapText="1"/>
    </xf>
    <xf numFmtId="169" fontId="52" fillId="0" borderId="21" xfId="0" applyNumberFormat="1" applyFont="1" applyFill="1" applyBorder="1" applyAlignment="1">
      <alignment horizontal="center" vertical="center" wrapText="1"/>
    </xf>
    <xf numFmtId="169" fontId="0" fillId="33" borderId="20" xfId="0" applyNumberForma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justify" vertical="center" wrapText="1"/>
    </xf>
    <xf numFmtId="0" fontId="62" fillId="33" borderId="0" xfId="0" applyFont="1" applyFill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0" fillId="33" borderId="0" xfId="0" applyFill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8"/>
  <sheetViews>
    <sheetView tabSelected="1" zoomScale="62" zoomScaleNormal="62" zoomScalePageLayoutView="0" workbookViewId="0" topLeftCell="A339">
      <selection activeCell="Q347" sqref="Q347"/>
    </sheetView>
  </sheetViews>
  <sheetFormatPr defaultColWidth="9.140625" defaultRowHeight="15"/>
  <cols>
    <col min="1" max="1" width="11.00390625" style="0" customWidth="1"/>
    <col min="2" max="2" width="52.421875" style="100" customWidth="1"/>
    <col min="3" max="3" width="13.8515625" style="2" customWidth="1"/>
    <col min="4" max="4" width="17.140625" style="0" customWidth="1"/>
    <col min="5" max="5" width="17.57421875" style="3" customWidth="1"/>
    <col min="6" max="6" width="16.8515625" style="3" customWidth="1"/>
    <col min="7" max="7" width="17.57421875" style="3" customWidth="1"/>
    <col min="8" max="8" width="14.7109375" style="3" customWidth="1"/>
    <col min="9" max="9" width="15.140625" style="3" customWidth="1"/>
    <col min="10" max="10" width="15.28125" style="3" customWidth="1"/>
    <col min="11" max="11" width="17.57421875" style="3" customWidth="1"/>
    <col min="12" max="12" width="12.8515625" style="0" customWidth="1"/>
    <col min="13" max="13" width="13.28125" style="0" customWidth="1"/>
  </cols>
  <sheetData>
    <row r="1" spans="9:11" ht="16.5">
      <c r="I1" s="253" t="s">
        <v>167</v>
      </c>
      <c r="J1" s="254"/>
      <c r="K1" s="254"/>
    </row>
    <row r="3" spans="1:11" ht="15">
      <c r="A3" s="158" t="s">
        <v>193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51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32.25" customHeight="1" thickBot="1">
      <c r="A5" s="122" t="s">
        <v>6</v>
      </c>
      <c r="B5" s="151" t="s">
        <v>0</v>
      </c>
      <c r="C5" s="127" t="s">
        <v>165</v>
      </c>
      <c r="D5" s="122" t="s">
        <v>164</v>
      </c>
      <c r="E5" s="163" t="s">
        <v>7</v>
      </c>
      <c r="F5" s="257"/>
      <c r="G5" s="257"/>
      <c r="H5" s="257"/>
      <c r="I5" s="257"/>
      <c r="J5" s="258"/>
      <c r="K5" s="127" t="s">
        <v>163</v>
      </c>
    </row>
    <row r="6" spans="1:11" ht="42" customHeight="1" thickBot="1">
      <c r="A6" s="130"/>
      <c r="B6" s="153"/>
      <c r="C6" s="129"/>
      <c r="D6" s="130"/>
      <c r="E6" s="39" t="s">
        <v>190</v>
      </c>
      <c r="F6" s="53" t="s">
        <v>189</v>
      </c>
      <c r="G6" s="46" t="s">
        <v>185</v>
      </c>
      <c r="H6" s="46" t="s">
        <v>186</v>
      </c>
      <c r="I6" s="46" t="s">
        <v>187</v>
      </c>
      <c r="J6" s="46" t="s">
        <v>1</v>
      </c>
      <c r="K6" s="129"/>
    </row>
    <row r="7" spans="1:11" ht="15.75" thickBot="1">
      <c r="A7" s="22">
        <v>1</v>
      </c>
      <c r="B7" s="101">
        <v>2</v>
      </c>
      <c r="C7" s="39">
        <v>3</v>
      </c>
      <c r="D7" s="23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</row>
    <row r="8" spans="1:11" ht="38.25" customHeight="1" thickBot="1">
      <c r="A8" s="119" t="s">
        <v>175</v>
      </c>
      <c r="B8" s="120"/>
      <c r="C8" s="120"/>
      <c r="D8" s="120"/>
      <c r="E8" s="120"/>
      <c r="F8" s="120"/>
      <c r="G8" s="120"/>
      <c r="H8" s="120"/>
      <c r="I8" s="120"/>
      <c r="J8" s="120"/>
      <c r="K8" s="121"/>
    </row>
    <row r="9" spans="1:11" ht="15.75" thickBot="1">
      <c r="A9" s="122"/>
      <c r="B9" s="246" t="s">
        <v>8</v>
      </c>
      <c r="C9" s="249" t="s">
        <v>38</v>
      </c>
      <c r="D9" s="172" t="s">
        <v>39</v>
      </c>
      <c r="E9" s="170">
        <f aca="true" t="shared" si="0" ref="E9:J9">E12+E13+E14</f>
        <v>555662.9</v>
      </c>
      <c r="F9" s="168">
        <f t="shared" si="0"/>
        <v>670373.3</v>
      </c>
      <c r="G9" s="242">
        <f t="shared" si="0"/>
        <v>693630.4</v>
      </c>
      <c r="H9" s="242">
        <f t="shared" si="0"/>
        <v>634360.2000000001</v>
      </c>
      <c r="I9" s="168">
        <f t="shared" si="0"/>
        <v>633399</v>
      </c>
      <c r="J9" s="170">
        <f t="shared" si="0"/>
        <v>3187425.8</v>
      </c>
      <c r="K9" s="48" t="s">
        <v>1</v>
      </c>
    </row>
    <row r="10" spans="1:11" ht="15">
      <c r="A10" s="123"/>
      <c r="B10" s="247"/>
      <c r="C10" s="250"/>
      <c r="D10" s="154"/>
      <c r="E10" s="245"/>
      <c r="F10" s="219"/>
      <c r="G10" s="243"/>
      <c r="H10" s="243"/>
      <c r="I10" s="219"/>
      <c r="J10" s="245"/>
      <c r="K10" s="4" t="s">
        <v>9</v>
      </c>
    </row>
    <row r="11" spans="1:11" ht="15.75" thickBot="1">
      <c r="A11" s="123"/>
      <c r="B11" s="247"/>
      <c r="C11" s="250"/>
      <c r="D11" s="154"/>
      <c r="E11" s="237"/>
      <c r="F11" s="220"/>
      <c r="G11" s="244"/>
      <c r="H11" s="244"/>
      <c r="I11" s="220"/>
      <c r="J11" s="237"/>
      <c r="K11" s="48" t="s">
        <v>10</v>
      </c>
    </row>
    <row r="12" spans="1:11" ht="15.75" thickBot="1">
      <c r="A12" s="123"/>
      <c r="B12" s="247"/>
      <c r="C12" s="250"/>
      <c r="D12" s="154"/>
      <c r="E12" s="62">
        <f>E19+E105+E186+E263+E329+E394+E459+E508+E558</f>
        <v>434849.99999999994</v>
      </c>
      <c r="F12" s="63">
        <f>F19+F105+F186+F263+F329+F394+F459+F508+F558</f>
        <v>500509.30000000005</v>
      </c>
      <c r="G12" s="64">
        <f>G19+G105+G186+G263+G329+G394+G459+G508+G558</f>
        <v>514564.8</v>
      </c>
      <c r="H12" s="64">
        <f>H19+H105+H186+H263+H329+H394+H459+H508+H558</f>
        <v>483672.1</v>
      </c>
      <c r="I12" s="63">
        <f>I19+I105+I186+I263+I329+I394+I459+I508+I558</f>
        <v>483660.2</v>
      </c>
      <c r="J12" s="65">
        <f>I12+H12+G12+F12+E12</f>
        <v>2417256.4</v>
      </c>
      <c r="K12" s="48" t="s">
        <v>11</v>
      </c>
    </row>
    <row r="13" spans="1:11" ht="15.75" thickBot="1">
      <c r="A13" s="123"/>
      <c r="B13" s="247"/>
      <c r="C13" s="250"/>
      <c r="D13" s="154"/>
      <c r="E13" s="62">
        <f>E22+E107+E191+E264+E330+E395+E460+E509+E561</f>
        <v>79301.6</v>
      </c>
      <c r="F13" s="63">
        <f>F22+F107+F191+F264+F330+F395+F460+F509+F561</f>
        <v>104458.7</v>
      </c>
      <c r="G13" s="64">
        <f>G22+G107+G191+G264+G330+G395+G460+G509+G561</f>
        <v>126060.29999999999</v>
      </c>
      <c r="H13" s="64">
        <f>H22+H107+H191+H264+H330+H395+H460+H509+H561</f>
        <v>101358.8</v>
      </c>
      <c r="I13" s="63">
        <f>I22+I107+I191+I264+I330+I395+I460+I509+I561</f>
        <v>101587.8</v>
      </c>
      <c r="J13" s="66">
        <f>I13+H13+G13+F13+E13</f>
        <v>512767.20000000007</v>
      </c>
      <c r="K13" s="48" t="s">
        <v>12</v>
      </c>
    </row>
    <row r="14" spans="1:11" ht="57.75" customHeight="1" thickBot="1">
      <c r="A14" s="130"/>
      <c r="B14" s="248"/>
      <c r="C14" s="251"/>
      <c r="D14" s="155"/>
      <c r="E14" s="62">
        <f>E21+E560</f>
        <v>41511.3</v>
      </c>
      <c r="F14" s="63">
        <f>F21+F560</f>
        <v>65405.299999999996</v>
      </c>
      <c r="G14" s="64">
        <f>G21+G560</f>
        <v>53005.299999999996</v>
      </c>
      <c r="H14" s="64">
        <f>H21+H560</f>
        <v>49329.299999999996</v>
      </c>
      <c r="I14" s="63">
        <f>I21+I560</f>
        <v>48151</v>
      </c>
      <c r="J14" s="65">
        <f>I14+H14+G14+F14+E14</f>
        <v>257402.19999999995</v>
      </c>
      <c r="K14" s="48" t="s">
        <v>40</v>
      </c>
    </row>
    <row r="15" spans="1:11" ht="43.5" customHeight="1" thickBot="1">
      <c r="A15" s="185" t="s">
        <v>176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7"/>
    </row>
    <row r="16" spans="1:11" s="8" customFormat="1" ht="15">
      <c r="A16" s="122">
        <v>1</v>
      </c>
      <c r="B16" s="132" t="s">
        <v>59</v>
      </c>
      <c r="C16" s="127" t="s">
        <v>38</v>
      </c>
      <c r="D16" s="172" t="s">
        <v>39</v>
      </c>
      <c r="E16" s="238">
        <f>E19+E22+E21</f>
        <v>308585.4</v>
      </c>
      <c r="F16" s="168">
        <f>F19+F22+F21</f>
        <v>373938.60000000003</v>
      </c>
      <c r="G16" s="168">
        <f>G19+G22+G21</f>
        <v>404935.30000000005</v>
      </c>
      <c r="H16" s="168">
        <f>H19+H22+H21</f>
        <v>387166.6</v>
      </c>
      <c r="I16" s="168">
        <f>I19+I22+I21</f>
        <v>386019.4</v>
      </c>
      <c r="J16" s="170">
        <f>E16+F16+G16+H16+I16</f>
        <v>1860645.2999999998</v>
      </c>
      <c r="K16" s="127" t="s">
        <v>1</v>
      </c>
    </row>
    <row r="17" spans="1:11" s="8" customFormat="1" ht="29.25" customHeight="1" thickBot="1">
      <c r="A17" s="123"/>
      <c r="B17" s="133"/>
      <c r="C17" s="135"/>
      <c r="D17" s="154"/>
      <c r="E17" s="239"/>
      <c r="F17" s="169"/>
      <c r="G17" s="169"/>
      <c r="H17" s="169"/>
      <c r="I17" s="169"/>
      <c r="J17" s="171"/>
      <c r="K17" s="129"/>
    </row>
    <row r="18" spans="1:11" s="8" customFormat="1" ht="15.75" thickBot="1">
      <c r="A18" s="123"/>
      <c r="B18" s="133"/>
      <c r="C18" s="135"/>
      <c r="D18" s="154"/>
      <c r="E18" s="67"/>
      <c r="F18" s="68"/>
      <c r="G18" s="68"/>
      <c r="H18" s="68"/>
      <c r="I18" s="68"/>
      <c r="J18" s="69"/>
      <c r="K18" s="48" t="s">
        <v>13</v>
      </c>
    </row>
    <row r="19" spans="1:11" s="8" customFormat="1" ht="15">
      <c r="A19" s="173"/>
      <c r="B19" s="235"/>
      <c r="C19" s="135"/>
      <c r="D19" s="173"/>
      <c r="E19" s="238">
        <f>E25+E96</f>
        <v>236155.50000000003</v>
      </c>
      <c r="F19" s="168">
        <f>F25+F96</f>
        <v>292729.60000000003</v>
      </c>
      <c r="G19" s="168">
        <f>G25+G96</f>
        <v>316448.2</v>
      </c>
      <c r="H19" s="168">
        <f>H25+H96</f>
        <v>304580.1</v>
      </c>
      <c r="I19" s="168">
        <f>I25+I96</f>
        <v>304568.2</v>
      </c>
      <c r="J19" s="170">
        <f>I19+H19+G19+F19+E19</f>
        <v>1454481.6</v>
      </c>
      <c r="K19" s="47" t="s">
        <v>14</v>
      </c>
    </row>
    <row r="20" spans="1:11" s="8" customFormat="1" ht="15.75" thickBot="1">
      <c r="A20" s="173"/>
      <c r="B20" s="235"/>
      <c r="C20" s="135"/>
      <c r="D20" s="173"/>
      <c r="E20" s="239"/>
      <c r="F20" s="169"/>
      <c r="G20" s="169"/>
      <c r="H20" s="169"/>
      <c r="I20" s="169"/>
      <c r="J20" s="237"/>
      <c r="K20" s="48" t="s">
        <v>15</v>
      </c>
    </row>
    <row r="21" spans="1:11" s="8" customFormat="1" ht="42" customHeight="1" thickBot="1">
      <c r="A21" s="173"/>
      <c r="B21" s="235"/>
      <c r="C21" s="135"/>
      <c r="D21" s="173"/>
      <c r="E21" s="70">
        <f>E27</f>
        <v>41511.3</v>
      </c>
      <c r="F21" s="63">
        <f>F27</f>
        <v>43531.299999999996</v>
      </c>
      <c r="G21" s="63">
        <f>G27</f>
        <v>49287.7</v>
      </c>
      <c r="H21" s="63">
        <f>H27</f>
        <v>49329.299999999996</v>
      </c>
      <c r="I21" s="63">
        <f>I27</f>
        <v>48151</v>
      </c>
      <c r="J21" s="65">
        <f>I21+H21+G21+F21+E21</f>
        <v>231810.59999999998</v>
      </c>
      <c r="K21" s="48" t="s">
        <v>40</v>
      </c>
    </row>
    <row r="22" spans="1:11" s="8" customFormat="1" ht="42" customHeight="1" thickBot="1">
      <c r="A22" s="131"/>
      <c r="B22" s="134"/>
      <c r="C22" s="136"/>
      <c r="D22" s="131"/>
      <c r="E22" s="70">
        <f>E28+E97</f>
        <v>30918.600000000006</v>
      </c>
      <c r="F22" s="63">
        <f>F28+F97</f>
        <v>37677.7</v>
      </c>
      <c r="G22" s="63">
        <f>G28+G97</f>
        <v>39199.4</v>
      </c>
      <c r="H22" s="63">
        <f>H28+H97</f>
        <v>33257.200000000004</v>
      </c>
      <c r="I22" s="63">
        <f>I28+I97</f>
        <v>33300.200000000004</v>
      </c>
      <c r="J22" s="65">
        <f>I22+H22+G22+F22+E22</f>
        <v>174353.1</v>
      </c>
      <c r="K22" s="48" t="s">
        <v>12</v>
      </c>
    </row>
    <row r="23" spans="1:11" s="8" customFormat="1" ht="15.75" thickBot="1">
      <c r="A23" s="122">
        <v>2</v>
      </c>
      <c r="B23" s="132" t="s">
        <v>192</v>
      </c>
      <c r="C23" s="127" t="s">
        <v>38</v>
      </c>
      <c r="D23" s="172" t="s">
        <v>39</v>
      </c>
      <c r="E23" s="70">
        <f>E25+E28+E27</f>
        <v>308585.4</v>
      </c>
      <c r="F23" s="63">
        <f>F25+F28+F27</f>
        <v>373938.60000000003</v>
      </c>
      <c r="G23" s="63">
        <f>G25+G28+G27</f>
        <v>404935.30000000005</v>
      </c>
      <c r="H23" s="63">
        <f>H25+H28+H27</f>
        <v>387166.6</v>
      </c>
      <c r="I23" s="63">
        <f>I25+I28+I27</f>
        <v>386019.4</v>
      </c>
      <c r="J23" s="65">
        <f>I23+H23+G23+F23+E23</f>
        <v>1860645.3000000003</v>
      </c>
      <c r="K23" s="39" t="s">
        <v>1</v>
      </c>
    </row>
    <row r="24" spans="1:11" s="8" customFormat="1" ht="15.75" thickBot="1">
      <c r="A24" s="123"/>
      <c r="B24" s="133"/>
      <c r="C24" s="135"/>
      <c r="D24" s="154"/>
      <c r="E24" s="67"/>
      <c r="F24" s="68"/>
      <c r="G24" s="68"/>
      <c r="H24" s="68"/>
      <c r="I24" s="68"/>
      <c r="J24" s="69"/>
      <c r="K24" s="39" t="s">
        <v>13</v>
      </c>
    </row>
    <row r="25" spans="1:11" s="8" customFormat="1" ht="15">
      <c r="A25" s="123"/>
      <c r="B25" s="133"/>
      <c r="C25" s="135"/>
      <c r="D25" s="154"/>
      <c r="E25" s="238">
        <f>E31+E36+E41+E45+E49+E53+E59+E63+E71+E75+E79+E83+E87+E67+E91</f>
        <v>236155.50000000003</v>
      </c>
      <c r="F25" s="238">
        <f>F31+F36+F41+F45+F49+F53+F59+F63+F71+F75+F79+F83+F87+F67+F91</f>
        <v>292729.60000000003</v>
      </c>
      <c r="G25" s="238">
        <f>G31+G36+G41+G45+G49+G53+G59+G63+G71+G75+G79+G83+G87+G67+G91</f>
        <v>316448.2</v>
      </c>
      <c r="H25" s="238">
        <f>H31+H36+H41+H45+H49+H53+H59+H63+H71+H75+H79+H83+H87+H67+H91</f>
        <v>304580.1</v>
      </c>
      <c r="I25" s="238">
        <f>I31+I36+I41+I45+I49+I53+I59+I63+I71+I75+I79+I83+I87+I67+I91</f>
        <v>304568.2</v>
      </c>
      <c r="J25" s="170">
        <f>I25+H25+G25+F25+E25</f>
        <v>1454481.6</v>
      </c>
      <c r="K25" s="44" t="s">
        <v>14</v>
      </c>
    </row>
    <row r="26" spans="1:11" s="8" customFormat="1" ht="30" customHeight="1" thickBot="1">
      <c r="A26" s="123"/>
      <c r="B26" s="133"/>
      <c r="C26" s="135"/>
      <c r="D26" s="154"/>
      <c r="E26" s="239"/>
      <c r="F26" s="239"/>
      <c r="G26" s="239"/>
      <c r="H26" s="239"/>
      <c r="I26" s="239"/>
      <c r="J26" s="237"/>
      <c r="K26" s="39" t="s">
        <v>15</v>
      </c>
    </row>
    <row r="27" spans="1:11" s="8" customFormat="1" ht="48.75" customHeight="1" thickBot="1">
      <c r="A27" s="123"/>
      <c r="B27" s="133"/>
      <c r="C27" s="135"/>
      <c r="D27" s="154"/>
      <c r="E27" s="70">
        <f>E37+E32+E92</f>
        <v>41511.3</v>
      </c>
      <c r="F27" s="70">
        <f>F37+F32+F92</f>
        <v>43531.299999999996</v>
      </c>
      <c r="G27" s="70">
        <f>G37+G32+G92</f>
        <v>49287.7</v>
      </c>
      <c r="H27" s="70">
        <f>H37+H32+H92</f>
        <v>49329.299999999996</v>
      </c>
      <c r="I27" s="70">
        <f>I37+I32+I92</f>
        <v>48151</v>
      </c>
      <c r="J27" s="65">
        <f>I27+H27+G27+F27+E27</f>
        <v>231810.59999999998</v>
      </c>
      <c r="K27" s="39" t="s">
        <v>40</v>
      </c>
    </row>
    <row r="28" spans="1:11" s="8" customFormat="1" ht="45.75" customHeight="1" thickBot="1">
      <c r="A28" s="130"/>
      <c r="B28" s="234"/>
      <c r="C28" s="136"/>
      <c r="D28" s="155"/>
      <c r="E28" s="70">
        <f>E33+E38+E42+E46+E50+E55+E60+E64+E76+E72+E80+E84+E88+E68+E93</f>
        <v>30918.600000000006</v>
      </c>
      <c r="F28" s="70">
        <f>F33+F38+F42+F46+F50+F55+F60+F64+F76+F72+F80+F84+F88+F68+F93</f>
        <v>37677.7</v>
      </c>
      <c r="G28" s="70">
        <f>G33+G38+G42+G46+G50+G55+G60+G64+G76+G72+G80+G84+G88+G68+G93</f>
        <v>39199.4</v>
      </c>
      <c r="H28" s="70">
        <f>H33+H38+H42+H46+H50+H55+H60+H64+H76+H72+H80+H84+H88+H68+H93</f>
        <v>33257.200000000004</v>
      </c>
      <c r="I28" s="70">
        <f>I33+I38+I42+I46+I50+I55+I60+I64+I76+I72+I80+I84+I88+I68+I93</f>
        <v>33300.200000000004</v>
      </c>
      <c r="J28" s="65">
        <f>I28+H28+G28+F28+E28</f>
        <v>174353.1</v>
      </c>
      <c r="K28" s="39" t="s">
        <v>12</v>
      </c>
    </row>
    <row r="29" spans="1:11" s="8" customFormat="1" ht="54.75" customHeight="1" thickBot="1">
      <c r="A29" s="122">
        <v>3</v>
      </c>
      <c r="B29" s="132" t="s">
        <v>194</v>
      </c>
      <c r="C29" s="127" t="s">
        <v>38</v>
      </c>
      <c r="D29" s="122" t="s">
        <v>39</v>
      </c>
      <c r="E29" s="70">
        <f>E31+E33+E32</f>
        <v>277046.6</v>
      </c>
      <c r="F29" s="63">
        <f>F31+F33+F32</f>
        <v>329484.19999999995</v>
      </c>
      <c r="G29" s="63">
        <f>G31+G33+G32</f>
        <v>344546.50000000006</v>
      </c>
      <c r="H29" s="63">
        <f>H31+H33+H32</f>
        <v>327895.3</v>
      </c>
      <c r="I29" s="63">
        <f>I31+I33+I32</f>
        <v>350468.3</v>
      </c>
      <c r="J29" s="65">
        <f>I29+H29+G29+F29+E29</f>
        <v>1629440.9</v>
      </c>
      <c r="K29" s="39" t="s">
        <v>1</v>
      </c>
    </row>
    <row r="30" spans="1:11" s="8" customFormat="1" ht="54" customHeight="1" thickBot="1">
      <c r="A30" s="123"/>
      <c r="B30" s="133"/>
      <c r="C30" s="135"/>
      <c r="D30" s="123"/>
      <c r="E30" s="67"/>
      <c r="F30" s="68"/>
      <c r="G30" s="68"/>
      <c r="H30" s="68"/>
      <c r="I30" s="68"/>
      <c r="J30" s="69"/>
      <c r="K30" s="39" t="s">
        <v>13</v>
      </c>
    </row>
    <row r="31" spans="1:11" s="8" customFormat="1" ht="54" customHeight="1" thickBot="1">
      <c r="A31" s="123"/>
      <c r="B31" s="133"/>
      <c r="C31" s="135"/>
      <c r="D31" s="123"/>
      <c r="E31" s="70">
        <f>214442.7+7411-0.7-3530+2910+106.1+1031.7+10399.9-9572.7+88600-54468.8-34131.2</f>
        <v>223198</v>
      </c>
      <c r="F31" s="63">
        <f>236235+8128+8053+100+16168+0.1-1.4</f>
        <v>268682.69999999995</v>
      </c>
      <c r="G31" s="63">
        <f>304503.2-316.6-22330-4.5</f>
        <v>281852.10000000003</v>
      </c>
      <c r="H31" s="63">
        <f>293429.5-22330-4.5</f>
        <v>271095</v>
      </c>
      <c r="I31" s="63">
        <f>293429.5-4.5</f>
        <v>293425</v>
      </c>
      <c r="J31" s="65">
        <f>I31+H31+G31+F31+E31</f>
        <v>1338252.8</v>
      </c>
      <c r="K31" s="39" t="s">
        <v>11</v>
      </c>
    </row>
    <row r="32" spans="1:11" s="8" customFormat="1" ht="61.5" customHeight="1" thickBot="1">
      <c r="A32" s="123"/>
      <c r="B32" s="133"/>
      <c r="C32" s="135"/>
      <c r="D32" s="123"/>
      <c r="E32" s="70">
        <v>23143</v>
      </c>
      <c r="F32" s="63">
        <f>23479.8-141.9</f>
        <v>23337.899999999998</v>
      </c>
      <c r="G32" s="63">
        <f>23729+449.1-449.2</f>
        <v>23728.899999999998</v>
      </c>
      <c r="H32" s="63">
        <f>23777+442.7-442.7</f>
        <v>23777</v>
      </c>
      <c r="I32" s="63">
        <f>23777+442.7-442.7</f>
        <v>23777</v>
      </c>
      <c r="J32" s="65">
        <f>I32+H32+G32+F32+E32</f>
        <v>117763.79999999999</v>
      </c>
      <c r="K32" s="39" t="s">
        <v>40</v>
      </c>
    </row>
    <row r="33" spans="1:11" s="8" customFormat="1" ht="109.5" customHeight="1" thickBot="1">
      <c r="A33" s="131"/>
      <c r="B33" s="134"/>
      <c r="C33" s="136"/>
      <c r="D33" s="131"/>
      <c r="E33" s="70">
        <f>33763.3+10+100.3+39.7+1000+31.4-200-106.1-10399.9+750-92.6+9572.7+0.1+14+33-3810.3-4528.4+0.3-100+4628.1</f>
        <v>30705.600000000006</v>
      </c>
      <c r="F33" s="63">
        <f>26044.5+11+6001.4-100+5506.6+0.1</f>
        <v>37463.6</v>
      </c>
      <c r="G33" s="63">
        <f>37683.9-18.4+1300</f>
        <v>38965.5</v>
      </c>
      <c r="H33" s="63">
        <v>33023.3</v>
      </c>
      <c r="I33" s="63">
        <v>33266.3</v>
      </c>
      <c r="J33" s="65">
        <f>I33+H33+G33+F33+E33</f>
        <v>173424.30000000002</v>
      </c>
      <c r="K33" s="39" t="s">
        <v>23</v>
      </c>
    </row>
    <row r="34" spans="1:11" s="8" customFormat="1" ht="36.75" customHeight="1" thickBot="1">
      <c r="A34" s="122">
        <v>4</v>
      </c>
      <c r="B34" s="132" t="s">
        <v>184</v>
      </c>
      <c r="C34" s="127" t="s">
        <v>38</v>
      </c>
      <c r="D34" s="122" t="s">
        <v>39</v>
      </c>
      <c r="E34" s="70">
        <f>E36+E38+E37</f>
        <v>20220.8</v>
      </c>
      <c r="F34" s="63">
        <f>F36+F38+F37</f>
        <v>22165.1</v>
      </c>
      <c r="G34" s="63">
        <f>G36+G38+G37</f>
        <v>27649.1</v>
      </c>
      <c r="H34" s="63">
        <f>H36+H38+H37</f>
        <v>27649.1</v>
      </c>
      <c r="I34" s="63">
        <f>I36+I38+I37</f>
        <v>26458.899999999998</v>
      </c>
      <c r="J34" s="65">
        <f>I34+H34+G34+F34+E34</f>
        <v>124143.00000000001</v>
      </c>
      <c r="K34" s="39" t="s">
        <v>1</v>
      </c>
    </row>
    <row r="35" spans="1:11" s="8" customFormat="1" ht="27" customHeight="1" thickBot="1">
      <c r="A35" s="123"/>
      <c r="B35" s="133"/>
      <c r="C35" s="135"/>
      <c r="D35" s="123"/>
      <c r="E35" s="67"/>
      <c r="F35" s="68"/>
      <c r="G35" s="68"/>
      <c r="H35" s="68"/>
      <c r="I35" s="68"/>
      <c r="J35" s="69"/>
      <c r="K35" s="39" t="s">
        <v>13</v>
      </c>
    </row>
    <row r="36" spans="1:11" s="9" customFormat="1" ht="56.25" customHeight="1" thickBot="1">
      <c r="A36" s="123"/>
      <c r="B36" s="133"/>
      <c r="C36" s="135"/>
      <c r="D36" s="123"/>
      <c r="E36" s="70">
        <f>1667+185.5</f>
        <v>1852.5</v>
      </c>
      <c r="F36" s="63">
        <v>2109.5</v>
      </c>
      <c r="G36" s="63">
        <v>2516.6</v>
      </c>
      <c r="H36" s="63">
        <v>2516.6</v>
      </c>
      <c r="I36" s="63">
        <v>2504.7</v>
      </c>
      <c r="J36" s="65">
        <f>I36+H36+G36+F36+E36</f>
        <v>11499.9</v>
      </c>
      <c r="K36" s="39" t="s">
        <v>11</v>
      </c>
    </row>
    <row r="37" spans="1:11" s="9" customFormat="1" ht="39" customHeight="1" thickBot="1">
      <c r="A37" s="123"/>
      <c r="B37" s="133"/>
      <c r="C37" s="135"/>
      <c r="D37" s="123"/>
      <c r="E37" s="70">
        <f>18553.8-185.5</f>
        <v>18368.3</v>
      </c>
      <c r="F37" s="63">
        <v>20051.5</v>
      </c>
      <c r="G37" s="63">
        <v>25109.6</v>
      </c>
      <c r="H37" s="63">
        <v>25109.6</v>
      </c>
      <c r="I37" s="63">
        <v>23931.3</v>
      </c>
      <c r="J37" s="65">
        <f>I37+H37+G37+F37+E37</f>
        <v>112570.3</v>
      </c>
      <c r="K37" s="39" t="s">
        <v>40</v>
      </c>
    </row>
    <row r="38" spans="1:11" s="9" customFormat="1" ht="51.75" customHeight="1" thickBot="1">
      <c r="A38" s="131"/>
      <c r="B38" s="134"/>
      <c r="C38" s="136"/>
      <c r="D38" s="131"/>
      <c r="E38" s="70">
        <v>0</v>
      </c>
      <c r="F38" s="63">
        <v>4.1</v>
      </c>
      <c r="G38" s="63">
        <v>22.9</v>
      </c>
      <c r="H38" s="63">
        <v>22.9</v>
      </c>
      <c r="I38" s="63">
        <v>22.9</v>
      </c>
      <c r="J38" s="65">
        <f>E38+F38+G38+H38+I38</f>
        <v>72.8</v>
      </c>
      <c r="K38" s="39" t="s">
        <v>23</v>
      </c>
    </row>
    <row r="39" spans="1:11" s="8" customFormat="1" ht="26.25" customHeight="1" thickBot="1">
      <c r="A39" s="122">
        <v>5</v>
      </c>
      <c r="B39" s="132" t="s">
        <v>70</v>
      </c>
      <c r="C39" s="127" t="s">
        <v>38</v>
      </c>
      <c r="D39" s="122" t="s">
        <v>41</v>
      </c>
      <c r="E39" s="70">
        <f>E42+E41</f>
        <v>0</v>
      </c>
      <c r="F39" s="63">
        <f>F42+F41</f>
        <v>0</v>
      </c>
      <c r="G39" s="63">
        <f>G42+G41</f>
        <v>0</v>
      </c>
      <c r="H39" s="63">
        <f>H42+H41</f>
        <v>0</v>
      </c>
      <c r="I39" s="63">
        <f>I42+I41</f>
        <v>0</v>
      </c>
      <c r="J39" s="65">
        <f>I39+H39+G39+F39+E39</f>
        <v>0</v>
      </c>
      <c r="K39" s="39" t="s">
        <v>1</v>
      </c>
    </row>
    <row r="40" spans="1:11" s="8" customFormat="1" ht="25.5" customHeight="1" thickBot="1">
      <c r="A40" s="123"/>
      <c r="B40" s="133"/>
      <c r="C40" s="128"/>
      <c r="D40" s="123"/>
      <c r="E40" s="67"/>
      <c r="F40" s="68"/>
      <c r="G40" s="68"/>
      <c r="H40" s="68"/>
      <c r="I40" s="68"/>
      <c r="J40" s="69"/>
      <c r="K40" s="39" t="s">
        <v>13</v>
      </c>
    </row>
    <row r="41" spans="1:11" s="8" customFormat="1" ht="30.75" customHeight="1" thickBot="1">
      <c r="A41" s="123"/>
      <c r="B41" s="133"/>
      <c r="C41" s="128"/>
      <c r="D41" s="123"/>
      <c r="E41" s="70">
        <v>0</v>
      </c>
      <c r="F41" s="63">
        <v>0</v>
      </c>
      <c r="G41" s="63">
        <v>0</v>
      </c>
      <c r="H41" s="63">
        <v>0</v>
      </c>
      <c r="I41" s="63">
        <v>0</v>
      </c>
      <c r="J41" s="65">
        <f>I41+H41+G41+F41+E41</f>
        <v>0</v>
      </c>
      <c r="K41" s="39" t="s">
        <v>11</v>
      </c>
    </row>
    <row r="42" spans="1:11" s="8" customFormat="1" ht="39.75" customHeight="1" thickBot="1">
      <c r="A42" s="131"/>
      <c r="B42" s="134"/>
      <c r="C42" s="136"/>
      <c r="D42" s="131"/>
      <c r="E42" s="70">
        <v>0</v>
      </c>
      <c r="F42" s="63">
        <v>0</v>
      </c>
      <c r="G42" s="63">
        <v>0</v>
      </c>
      <c r="H42" s="63">
        <v>0</v>
      </c>
      <c r="I42" s="63">
        <v>0</v>
      </c>
      <c r="J42" s="65"/>
      <c r="K42" s="39" t="s">
        <v>23</v>
      </c>
    </row>
    <row r="43" spans="1:11" s="8" customFormat="1" ht="30" customHeight="1" thickBot="1">
      <c r="A43" s="122">
        <v>6</v>
      </c>
      <c r="B43" s="132" t="s">
        <v>71</v>
      </c>
      <c r="C43" s="127" t="s">
        <v>38</v>
      </c>
      <c r="D43" s="122" t="s">
        <v>39</v>
      </c>
      <c r="E43" s="70">
        <f>E45+E46</f>
        <v>1883.6</v>
      </c>
      <c r="F43" s="63">
        <f>F45+F46</f>
        <v>2228.4</v>
      </c>
      <c r="G43" s="63">
        <f>G45+G46</f>
        <v>2300</v>
      </c>
      <c r="H43" s="63">
        <f>H45+H46</f>
        <v>2000</v>
      </c>
      <c r="I43" s="63">
        <f>I45+I46</f>
        <v>2000</v>
      </c>
      <c r="J43" s="65">
        <f>I43+H43+G43+F43+E43</f>
        <v>10412</v>
      </c>
      <c r="K43" s="39" t="s">
        <v>1</v>
      </c>
    </row>
    <row r="44" spans="1:11" s="8" customFormat="1" ht="30.75" customHeight="1" thickBot="1">
      <c r="A44" s="123"/>
      <c r="B44" s="133"/>
      <c r="C44" s="128"/>
      <c r="D44" s="123"/>
      <c r="E44" s="67"/>
      <c r="F44" s="68"/>
      <c r="G44" s="68"/>
      <c r="H44" s="68"/>
      <c r="I44" s="68"/>
      <c r="J44" s="69"/>
      <c r="K44" s="39" t="s">
        <v>13</v>
      </c>
    </row>
    <row r="45" spans="1:11" s="8" customFormat="1" ht="40.5" customHeight="1" thickBot="1">
      <c r="A45" s="123"/>
      <c r="B45" s="133"/>
      <c r="C45" s="128"/>
      <c r="D45" s="123"/>
      <c r="E45" s="70">
        <v>1883.6</v>
      </c>
      <c r="F45" s="63">
        <v>2228.4</v>
      </c>
      <c r="G45" s="63">
        <v>2300</v>
      </c>
      <c r="H45" s="63">
        <v>2000</v>
      </c>
      <c r="I45" s="63">
        <v>2000</v>
      </c>
      <c r="J45" s="65">
        <f>I45+H45+G45+F45+E45</f>
        <v>10412</v>
      </c>
      <c r="K45" s="39" t="s">
        <v>11</v>
      </c>
    </row>
    <row r="46" spans="1:11" s="8" customFormat="1" ht="48.75" customHeight="1" thickBot="1">
      <c r="A46" s="131"/>
      <c r="B46" s="134"/>
      <c r="C46" s="136"/>
      <c r="D46" s="131"/>
      <c r="E46" s="70">
        <v>0</v>
      </c>
      <c r="F46" s="63"/>
      <c r="G46" s="63"/>
      <c r="H46" s="63"/>
      <c r="I46" s="63"/>
      <c r="J46" s="65"/>
      <c r="K46" s="39" t="s">
        <v>23</v>
      </c>
    </row>
    <row r="47" spans="1:11" s="8" customFormat="1" ht="24.75" customHeight="1" thickBot="1">
      <c r="A47" s="122">
        <v>7</v>
      </c>
      <c r="B47" s="132" t="s">
        <v>72</v>
      </c>
      <c r="C47" s="127" t="s">
        <v>38</v>
      </c>
      <c r="D47" s="122" t="s">
        <v>39</v>
      </c>
      <c r="E47" s="70">
        <f>E49+E50</f>
        <v>4931.2</v>
      </c>
      <c r="F47" s="63">
        <f>F49+F50</f>
        <v>5550.4</v>
      </c>
      <c r="G47" s="63">
        <f>G49+G50</f>
        <v>7163</v>
      </c>
      <c r="H47" s="63">
        <f>H49+H50</f>
        <v>6352</v>
      </c>
      <c r="I47" s="63">
        <f>I49+I50</f>
        <v>6352</v>
      </c>
      <c r="J47" s="65">
        <f>I47+H47+G47+F47+E47</f>
        <v>30348.600000000002</v>
      </c>
      <c r="K47" s="39" t="s">
        <v>1</v>
      </c>
    </row>
    <row r="48" spans="1:11" s="8" customFormat="1" ht="53.25" customHeight="1" thickBot="1">
      <c r="A48" s="123"/>
      <c r="B48" s="133"/>
      <c r="C48" s="128"/>
      <c r="D48" s="123"/>
      <c r="E48" s="67"/>
      <c r="F48" s="68"/>
      <c r="G48" s="68"/>
      <c r="H48" s="68"/>
      <c r="I48" s="68"/>
      <c r="J48" s="69"/>
      <c r="K48" s="39" t="s">
        <v>13</v>
      </c>
    </row>
    <row r="49" spans="1:11" s="8" customFormat="1" ht="33.75" customHeight="1" thickBot="1">
      <c r="A49" s="123"/>
      <c r="B49" s="133"/>
      <c r="C49" s="128"/>
      <c r="D49" s="123"/>
      <c r="E49" s="70">
        <v>4931.2</v>
      </c>
      <c r="F49" s="63">
        <v>5550.4</v>
      </c>
      <c r="G49" s="63">
        <v>7163</v>
      </c>
      <c r="H49" s="63">
        <v>6352</v>
      </c>
      <c r="I49" s="63">
        <v>6352</v>
      </c>
      <c r="J49" s="65">
        <f>I49+H49+G49+F49+E49</f>
        <v>30348.600000000002</v>
      </c>
      <c r="K49" s="39" t="s">
        <v>11</v>
      </c>
    </row>
    <row r="50" spans="1:11" s="8" customFormat="1" ht="50.25" customHeight="1" thickBot="1">
      <c r="A50" s="131"/>
      <c r="B50" s="134"/>
      <c r="C50" s="136"/>
      <c r="D50" s="131"/>
      <c r="E50" s="70">
        <v>0</v>
      </c>
      <c r="F50" s="63">
        <v>0</v>
      </c>
      <c r="G50" s="63">
        <v>0</v>
      </c>
      <c r="H50" s="63">
        <v>0</v>
      </c>
      <c r="I50" s="63">
        <v>0</v>
      </c>
      <c r="J50" s="65">
        <f>I50+H50+G50+F50+E50</f>
        <v>0</v>
      </c>
      <c r="K50" s="39" t="s">
        <v>23</v>
      </c>
    </row>
    <row r="51" spans="1:11" s="8" customFormat="1" ht="29.25" customHeight="1" thickBot="1">
      <c r="A51" s="122">
        <v>8</v>
      </c>
      <c r="B51" s="132" t="s">
        <v>42</v>
      </c>
      <c r="C51" s="127" t="s">
        <v>38</v>
      </c>
      <c r="D51" s="122" t="s">
        <v>39</v>
      </c>
      <c r="E51" s="70">
        <f>E53+E55</f>
        <v>1</v>
      </c>
      <c r="F51" s="63">
        <f>F54+F55</f>
        <v>1</v>
      </c>
      <c r="G51" s="63">
        <f>G54+G55</f>
        <v>2</v>
      </c>
      <c r="H51" s="63">
        <f>H54+H55</f>
        <v>2</v>
      </c>
      <c r="I51" s="63">
        <f>I54+I55</f>
        <v>2</v>
      </c>
      <c r="J51" s="65">
        <f>I51+H51+G51+F51+E51</f>
        <v>8</v>
      </c>
      <c r="K51" s="39" t="s">
        <v>1</v>
      </c>
    </row>
    <row r="52" spans="1:11" s="8" customFormat="1" ht="33.75" customHeight="1" thickBot="1">
      <c r="A52" s="123"/>
      <c r="B52" s="133"/>
      <c r="C52" s="135"/>
      <c r="D52" s="123"/>
      <c r="E52" s="67"/>
      <c r="F52" s="68"/>
      <c r="G52" s="68"/>
      <c r="H52" s="68"/>
      <c r="I52" s="68"/>
      <c r="J52" s="65"/>
      <c r="K52" s="39" t="s">
        <v>13</v>
      </c>
    </row>
    <row r="53" spans="1:11" s="8" customFormat="1" ht="15.75" customHeight="1">
      <c r="A53" s="123"/>
      <c r="B53" s="133"/>
      <c r="C53" s="135"/>
      <c r="D53" s="123"/>
      <c r="E53" s="240"/>
      <c r="F53" s="236"/>
      <c r="G53" s="236"/>
      <c r="H53" s="236"/>
      <c r="I53" s="236"/>
      <c r="J53" s="170">
        <f>I53+H53+G53+F53+E53</f>
        <v>0</v>
      </c>
      <c r="K53" s="44" t="s">
        <v>14</v>
      </c>
    </row>
    <row r="54" spans="1:11" s="8" customFormat="1" ht="18.75" customHeight="1" thickBot="1">
      <c r="A54" s="123"/>
      <c r="B54" s="133"/>
      <c r="C54" s="135"/>
      <c r="D54" s="123"/>
      <c r="E54" s="241"/>
      <c r="F54" s="220"/>
      <c r="G54" s="220"/>
      <c r="H54" s="220"/>
      <c r="I54" s="220"/>
      <c r="J54" s="237"/>
      <c r="K54" s="39" t="s">
        <v>15</v>
      </c>
    </row>
    <row r="55" spans="1:11" s="8" customFormat="1" ht="15">
      <c r="A55" s="123"/>
      <c r="B55" s="133"/>
      <c r="C55" s="135"/>
      <c r="D55" s="123"/>
      <c r="E55" s="238">
        <v>1</v>
      </c>
      <c r="F55" s="168">
        <v>1</v>
      </c>
      <c r="G55" s="168">
        <v>2</v>
      </c>
      <c r="H55" s="168">
        <v>2</v>
      </c>
      <c r="I55" s="168">
        <v>2</v>
      </c>
      <c r="J55" s="170">
        <f>I55+H55+G55+F55+E55</f>
        <v>8</v>
      </c>
      <c r="K55" s="127" t="s">
        <v>23</v>
      </c>
    </row>
    <row r="56" spans="1:11" s="8" customFormat="1" ht="37.5" customHeight="1" thickBot="1">
      <c r="A56" s="130"/>
      <c r="B56" s="234"/>
      <c r="C56" s="136"/>
      <c r="D56" s="130"/>
      <c r="E56" s="239"/>
      <c r="F56" s="169"/>
      <c r="G56" s="169"/>
      <c r="H56" s="169"/>
      <c r="I56" s="169"/>
      <c r="J56" s="237"/>
      <c r="K56" s="136"/>
    </row>
    <row r="57" spans="1:11" s="8" customFormat="1" ht="15.75" customHeight="1" thickBot="1">
      <c r="A57" s="122">
        <v>9</v>
      </c>
      <c r="B57" s="132" t="s">
        <v>43</v>
      </c>
      <c r="C57" s="127" t="s">
        <v>38</v>
      </c>
      <c r="D57" s="127" t="s">
        <v>39</v>
      </c>
      <c r="E57" s="70">
        <f>E59+E60</f>
        <v>233</v>
      </c>
      <c r="F57" s="63">
        <f>F59+F60</f>
        <v>230</v>
      </c>
      <c r="G57" s="63">
        <f>G59+G60</f>
        <v>234</v>
      </c>
      <c r="H57" s="63">
        <f>H59+H60</f>
        <v>234</v>
      </c>
      <c r="I57" s="63">
        <f>I59+I60</f>
        <v>234</v>
      </c>
      <c r="J57" s="65">
        <f>I57+H57+G57+F57+E57</f>
        <v>1165</v>
      </c>
      <c r="K57" s="39" t="s">
        <v>1</v>
      </c>
    </row>
    <row r="58" spans="1:11" s="8" customFormat="1" ht="31.5" customHeight="1" thickBot="1">
      <c r="A58" s="123"/>
      <c r="B58" s="133"/>
      <c r="C58" s="135"/>
      <c r="D58" s="135"/>
      <c r="E58" s="67"/>
      <c r="F58" s="68"/>
      <c r="G58" s="68"/>
      <c r="H58" s="68"/>
      <c r="I58" s="68"/>
      <c r="J58" s="69"/>
      <c r="K58" s="39" t="s">
        <v>13</v>
      </c>
    </row>
    <row r="59" spans="1:11" s="8" customFormat="1" ht="50.25" customHeight="1" thickBot="1">
      <c r="A59" s="123"/>
      <c r="B59" s="133"/>
      <c r="C59" s="135"/>
      <c r="D59" s="135"/>
      <c r="E59" s="70">
        <v>228</v>
      </c>
      <c r="F59" s="63">
        <v>228</v>
      </c>
      <c r="G59" s="63">
        <v>232</v>
      </c>
      <c r="H59" s="63">
        <v>232</v>
      </c>
      <c r="I59" s="63">
        <v>232</v>
      </c>
      <c r="J59" s="65">
        <f>I59+H59+G59+F59+E59</f>
        <v>1152</v>
      </c>
      <c r="K59" s="39" t="s">
        <v>11</v>
      </c>
    </row>
    <row r="60" spans="1:11" s="8" customFormat="1" ht="51" customHeight="1" thickBot="1">
      <c r="A60" s="173"/>
      <c r="B60" s="235"/>
      <c r="C60" s="136"/>
      <c r="D60" s="136"/>
      <c r="E60" s="70">
        <v>5</v>
      </c>
      <c r="F60" s="63">
        <v>2</v>
      </c>
      <c r="G60" s="63">
        <v>2</v>
      </c>
      <c r="H60" s="63">
        <v>2</v>
      </c>
      <c r="I60" s="63">
        <v>2</v>
      </c>
      <c r="J60" s="65">
        <f>I60+H60+G60+F60+E60</f>
        <v>13</v>
      </c>
      <c r="K60" s="5" t="s">
        <v>23</v>
      </c>
    </row>
    <row r="61" spans="1:11" s="8" customFormat="1" ht="29.25" customHeight="1" thickBot="1">
      <c r="A61" s="34">
        <v>10</v>
      </c>
      <c r="B61" s="132" t="s">
        <v>44</v>
      </c>
      <c r="C61" s="37" t="s">
        <v>38</v>
      </c>
      <c r="D61" s="122" t="s">
        <v>39</v>
      </c>
      <c r="E61" s="70">
        <f>E63+E64</f>
        <v>539.2</v>
      </c>
      <c r="F61" s="63">
        <f>F63+F64</f>
        <v>539.2</v>
      </c>
      <c r="G61" s="63">
        <f>G63+G64</f>
        <v>57</v>
      </c>
      <c r="H61" s="63">
        <f>H63+H64</f>
        <v>57</v>
      </c>
      <c r="I61" s="63">
        <f>I63+I64</f>
        <v>57</v>
      </c>
      <c r="J61" s="65">
        <f>I61+H61+G61+F61+E61</f>
        <v>1249.4</v>
      </c>
      <c r="K61" s="39" t="s">
        <v>1</v>
      </c>
    </row>
    <row r="62" spans="1:11" s="8" customFormat="1" ht="29.25" customHeight="1" thickBot="1">
      <c r="A62" s="35"/>
      <c r="B62" s="235"/>
      <c r="C62" s="38"/>
      <c r="D62" s="173"/>
      <c r="E62" s="67"/>
      <c r="F62" s="68"/>
      <c r="G62" s="68"/>
      <c r="H62" s="68"/>
      <c r="I62" s="68"/>
      <c r="J62" s="69"/>
      <c r="K62" s="39" t="s">
        <v>13</v>
      </c>
    </row>
    <row r="63" spans="1:11" s="8" customFormat="1" ht="27" customHeight="1" thickBot="1">
      <c r="A63" s="35"/>
      <c r="B63" s="235"/>
      <c r="C63" s="38"/>
      <c r="D63" s="173"/>
      <c r="E63" s="70">
        <v>532.2</v>
      </c>
      <c r="F63" s="63">
        <v>532.2</v>
      </c>
      <c r="G63" s="63">
        <v>50</v>
      </c>
      <c r="H63" s="63">
        <v>50</v>
      </c>
      <c r="I63" s="63">
        <v>50</v>
      </c>
      <c r="J63" s="65">
        <f>I63+H63+G63+F63+E63</f>
        <v>1214.4</v>
      </c>
      <c r="K63" s="39" t="s">
        <v>11</v>
      </c>
    </row>
    <row r="64" spans="1:11" s="8" customFormat="1" ht="75.75" customHeight="1" thickBot="1">
      <c r="A64" s="36"/>
      <c r="B64" s="134"/>
      <c r="C64" s="42"/>
      <c r="D64" s="131"/>
      <c r="E64" s="71">
        <v>7</v>
      </c>
      <c r="F64" s="72">
        <v>7</v>
      </c>
      <c r="G64" s="72">
        <v>7</v>
      </c>
      <c r="H64" s="72">
        <v>7</v>
      </c>
      <c r="I64" s="72">
        <v>7</v>
      </c>
      <c r="J64" s="65">
        <f>I64+H64+G64+F64+E64</f>
        <v>35</v>
      </c>
      <c r="K64" s="21" t="s">
        <v>23</v>
      </c>
    </row>
    <row r="65" spans="1:11" s="8" customFormat="1" ht="64.5" customHeight="1" thickBot="1">
      <c r="A65" s="122">
        <v>11</v>
      </c>
      <c r="B65" s="132" t="s">
        <v>73</v>
      </c>
      <c r="C65" s="37" t="s">
        <v>38</v>
      </c>
      <c r="D65" s="122" t="s">
        <v>39</v>
      </c>
      <c r="E65" s="70">
        <f>E67+E68</f>
        <v>0</v>
      </c>
      <c r="F65" s="63">
        <f>F67+F68</f>
        <v>0</v>
      </c>
      <c r="G65" s="63">
        <f>G67+G68</f>
        <v>0</v>
      </c>
      <c r="H65" s="63">
        <f>H67+H68</f>
        <v>0</v>
      </c>
      <c r="I65" s="63">
        <f>I67+I68</f>
        <v>0</v>
      </c>
      <c r="J65" s="65">
        <f>I65+H65+G65+F65+E65</f>
        <v>0</v>
      </c>
      <c r="K65" s="39" t="s">
        <v>1</v>
      </c>
    </row>
    <row r="66" spans="1:11" s="8" customFormat="1" ht="30.75" customHeight="1" thickBot="1">
      <c r="A66" s="173"/>
      <c r="B66" s="235"/>
      <c r="C66" s="38"/>
      <c r="D66" s="173"/>
      <c r="E66" s="67"/>
      <c r="F66" s="68"/>
      <c r="G66" s="68"/>
      <c r="H66" s="68"/>
      <c r="I66" s="68"/>
      <c r="J66" s="69"/>
      <c r="K66" s="39" t="s">
        <v>13</v>
      </c>
    </row>
    <row r="67" spans="1:11" s="8" customFormat="1" ht="28.5" customHeight="1" thickBot="1">
      <c r="A67" s="173"/>
      <c r="B67" s="235"/>
      <c r="C67" s="38"/>
      <c r="D67" s="173"/>
      <c r="E67" s="70">
        <v>0</v>
      </c>
      <c r="F67" s="63"/>
      <c r="G67" s="63"/>
      <c r="H67" s="63"/>
      <c r="I67" s="63"/>
      <c r="J67" s="65">
        <f>I67+H67+G67+F67+E67</f>
        <v>0</v>
      </c>
      <c r="K67" s="39" t="s">
        <v>11</v>
      </c>
    </row>
    <row r="68" spans="1:11" s="8" customFormat="1" ht="39.75" customHeight="1" thickBot="1">
      <c r="A68" s="131"/>
      <c r="B68" s="134"/>
      <c r="C68" s="42"/>
      <c r="D68" s="131"/>
      <c r="E68" s="73">
        <v>0</v>
      </c>
      <c r="F68" s="74"/>
      <c r="G68" s="74"/>
      <c r="H68" s="74"/>
      <c r="I68" s="74"/>
      <c r="J68" s="65">
        <f>I68+H68+G68+F68+E68</f>
        <v>0</v>
      </c>
      <c r="K68" s="21" t="s">
        <v>23</v>
      </c>
    </row>
    <row r="69" spans="1:11" s="8" customFormat="1" ht="54" customHeight="1" thickBot="1">
      <c r="A69" s="122">
        <v>12</v>
      </c>
      <c r="B69" s="132" t="s">
        <v>74</v>
      </c>
      <c r="C69" s="37" t="s">
        <v>38</v>
      </c>
      <c r="D69" s="122" t="s">
        <v>39</v>
      </c>
      <c r="E69" s="70">
        <f>E71+E72</f>
        <v>0</v>
      </c>
      <c r="F69" s="63">
        <f>F71+F72</f>
        <v>0</v>
      </c>
      <c r="G69" s="63">
        <f>G71+G72</f>
        <v>0</v>
      </c>
      <c r="H69" s="63">
        <f>H71+H72</f>
        <v>0</v>
      </c>
      <c r="I69" s="63">
        <f>I71+I72</f>
        <v>0</v>
      </c>
      <c r="J69" s="65">
        <f>I69+H69+G69+F69+E69</f>
        <v>0</v>
      </c>
      <c r="K69" s="39" t="s">
        <v>1</v>
      </c>
    </row>
    <row r="70" spans="1:11" s="8" customFormat="1" ht="25.5" customHeight="1" thickBot="1">
      <c r="A70" s="173"/>
      <c r="B70" s="235"/>
      <c r="C70" s="38"/>
      <c r="D70" s="173"/>
      <c r="E70" s="67"/>
      <c r="F70" s="68"/>
      <c r="G70" s="68"/>
      <c r="H70" s="68"/>
      <c r="I70" s="68"/>
      <c r="J70" s="69"/>
      <c r="K70" s="39" t="s">
        <v>13</v>
      </c>
    </row>
    <row r="71" spans="1:11" s="8" customFormat="1" ht="30.75" customHeight="1" thickBot="1">
      <c r="A71" s="173"/>
      <c r="B71" s="235"/>
      <c r="C71" s="38"/>
      <c r="D71" s="173"/>
      <c r="E71" s="70">
        <v>0</v>
      </c>
      <c r="F71" s="63"/>
      <c r="G71" s="63"/>
      <c r="H71" s="63"/>
      <c r="I71" s="63"/>
      <c r="J71" s="65">
        <f>I71+H71+G71+F71+E71</f>
        <v>0</v>
      </c>
      <c r="K71" s="39" t="s">
        <v>11</v>
      </c>
    </row>
    <row r="72" spans="1:11" s="8" customFormat="1" ht="42" customHeight="1" thickBot="1">
      <c r="A72" s="131"/>
      <c r="B72" s="134"/>
      <c r="C72" s="42"/>
      <c r="D72" s="131"/>
      <c r="E72" s="71">
        <v>0</v>
      </c>
      <c r="F72" s="72">
        <v>0</v>
      </c>
      <c r="G72" s="72">
        <v>0</v>
      </c>
      <c r="H72" s="72">
        <v>0</v>
      </c>
      <c r="I72" s="72">
        <v>0</v>
      </c>
      <c r="J72" s="65">
        <f>I72+H72+G72+F72+E72</f>
        <v>0</v>
      </c>
      <c r="K72" s="21" t="s">
        <v>23</v>
      </c>
    </row>
    <row r="73" spans="1:11" s="8" customFormat="1" ht="15.75" thickBot="1">
      <c r="A73" s="122">
        <v>13</v>
      </c>
      <c r="B73" s="132" t="s">
        <v>75</v>
      </c>
      <c r="C73" s="127" t="s">
        <v>38</v>
      </c>
      <c r="D73" s="122" t="s">
        <v>39</v>
      </c>
      <c r="E73" s="70">
        <f>E75+E76</f>
        <v>0</v>
      </c>
      <c r="F73" s="63">
        <f>F75+F76</f>
        <v>0</v>
      </c>
      <c r="G73" s="63">
        <f>G75+G76</f>
        <v>0</v>
      </c>
      <c r="H73" s="63">
        <f>H75+H76</f>
        <v>0</v>
      </c>
      <c r="I73" s="63">
        <f>I75+I76</f>
        <v>0</v>
      </c>
      <c r="J73" s="75">
        <f>I73+H73+G73+F73+E73</f>
        <v>0</v>
      </c>
      <c r="K73" s="39" t="s">
        <v>1</v>
      </c>
    </row>
    <row r="74" spans="1:11" s="8" customFormat="1" ht="66" customHeight="1" thickBot="1">
      <c r="A74" s="123"/>
      <c r="B74" s="133"/>
      <c r="C74" s="135"/>
      <c r="D74" s="123"/>
      <c r="E74" s="67"/>
      <c r="F74" s="68"/>
      <c r="G74" s="68"/>
      <c r="H74" s="68"/>
      <c r="I74" s="68"/>
      <c r="J74" s="69"/>
      <c r="K74" s="39" t="s">
        <v>13</v>
      </c>
    </row>
    <row r="75" spans="1:11" s="8" customFormat="1" ht="30.75" customHeight="1" thickBot="1">
      <c r="A75" s="123"/>
      <c r="B75" s="133"/>
      <c r="C75" s="135"/>
      <c r="D75" s="123"/>
      <c r="E75" s="70"/>
      <c r="F75" s="63"/>
      <c r="G75" s="63"/>
      <c r="H75" s="63"/>
      <c r="I75" s="63"/>
      <c r="J75" s="65">
        <f>I75+H75+G75+F75+E75</f>
        <v>0</v>
      </c>
      <c r="K75" s="39" t="s">
        <v>11</v>
      </c>
    </row>
    <row r="76" spans="1:11" s="8" customFormat="1" ht="42" customHeight="1" thickBot="1">
      <c r="A76" s="131"/>
      <c r="B76" s="134"/>
      <c r="C76" s="136"/>
      <c r="D76" s="131"/>
      <c r="E76" s="70"/>
      <c r="F76" s="63"/>
      <c r="G76" s="63"/>
      <c r="H76" s="63"/>
      <c r="I76" s="63"/>
      <c r="J76" s="65"/>
      <c r="K76" s="21" t="s">
        <v>23</v>
      </c>
    </row>
    <row r="77" spans="1:11" s="8" customFormat="1" ht="29.25" customHeight="1" thickBot="1">
      <c r="A77" s="122">
        <v>14</v>
      </c>
      <c r="B77" s="132" t="s">
        <v>45</v>
      </c>
      <c r="C77" s="127" t="s">
        <v>38</v>
      </c>
      <c r="D77" s="122" t="s">
        <v>39</v>
      </c>
      <c r="E77" s="70">
        <f>E79+E80</f>
        <v>0</v>
      </c>
      <c r="F77" s="63">
        <f>F79+F80</f>
        <v>0</v>
      </c>
      <c r="G77" s="63">
        <f>G79+G80</f>
        <v>0</v>
      </c>
      <c r="H77" s="63">
        <f>H79+H80</f>
        <v>0</v>
      </c>
      <c r="I77" s="63">
        <f>I79+I80</f>
        <v>0</v>
      </c>
      <c r="J77" s="75">
        <f>I77+H77+G77+F77+E77</f>
        <v>0</v>
      </c>
      <c r="K77" s="39" t="s">
        <v>1</v>
      </c>
    </row>
    <row r="78" spans="1:11" ht="15.75" thickBot="1">
      <c r="A78" s="123"/>
      <c r="B78" s="133"/>
      <c r="C78" s="135"/>
      <c r="D78" s="123"/>
      <c r="E78" s="67"/>
      <c r="F78" s="68"/>
      <c r="G78" s="68"/>
      <c r="H78" s="68"/>
      <c r="I78" s="68"/>
      <c r="J78" s="69"/>
      <c r="K78" s="39" t="s">
        <v>13</v>
      </c>
    </row>
    <row r="79" spans="1:11" ht="65.25" customHeight="1" thickBot="1">
      <c r="A79" s="123"/>
      <c r="B79" s="133"/>
      <c r="C79" s="135"/>
      <c r="D79" s="123"/>
      <c r="E79" s="70">
        <v>0</v>
      </c>
      <c r="F79" s="63"/>
      <c r="G79" s="63"/>
      <c r="H79" s="63"/>
      <c r="I79" s="63"/>
      <c r="J79" s="65">
        <f>I79+H79+G79+F79+E79</f>
        <v>0</v>
      </c>
      <c r="K79" s="39" t="s">
        <v>11</v>
      </c>
    </row>
    <row r="80" spans="1:11" ht="45" customHeight="1" thickBot="1">
      <c r="A80" s="131"/>
      <c r="B80" s="134"/>
      <c r="C80" s="136"/>
      <c r="D80" s="131"/>
      <c r="E80" s="70">
        <v>0</v>
      </c>
      <c r="F80" s="63">
        <v>0</v>
      </c>
      <c r="G80" s="63">
        <v>0</v>
      </c>
      <c r="H80" s="63">
        <v>0</v>
      </c>
      <c r="I80" s="63">
        <v>0</v>
      </c>
      <c r="J80" s="65">
        <f>I80+H80+G80+F80+E80</f>
        <v>0</v>
      </c>
      <c r="K80" s="21" t="s">
        <v>23</v>
      </c>
    </row>
    <row r="81" spans="1:11" ht="34.5" customHeight="1" thickBot="1">
      <c r="A81" s="122">
        <v>15</v>
      </c>
      <c r="B81" s="132" t="s">
        <v>76</v>
      </c>
      <c r="C81" s="127" t="s">
        <v>38</v>
      </c>
      <c r="D81" s="122" t="s">
        <v>39</v>
      </c>
      <c r="E81" s="70">
        <f>E83+E84</f>
        <v>0</v>
      </c>
      <c r="F81" s="63">
        <f>F83+F84</f>
        <v>0</v>
      </c>
      <c r="G81" s="63">
        <f>G83+G84</f>
        <v>0</v>
      </c>
      <c r="H81" s="63">
        <f>H83+H84</f>
        <v>0</v>
      </c>
      <c r="I81" s="63">
        <f>I83+I84</f>
        <v>0</v>
      </c>
      <c r="J81" s="65">
        <f>I81+H81+G81+F81+E81</f>
        <v>0</v>
      </c>
      <c r="K81" s="39" t="s">
        <v>1</v>
      </c>
    </row>
    <row r="82" spans="1:11" ht="30.75" customHeight="1" thickBot="1">
      <c r="A82" s="123"/>
      <c r="B82" s="133"/>
      <c r="C82" s="135"/>
      <c r="D82" s="123"/>
      <c r="E82" s="67"/>
      <c r="F82" s="68"/>
      <c r="G82" s="68"/>
      <c r="H82" s="68"/>
      <c r="I82" s="68"/>
      <c r="J82" s="69"/>
      <c r="K82" s="39" t="s">
        <v>13</v>
      </c>
    </row>
    <row r="83" spans="1:11" ht="31.5" customHeight="1" thickBot="1">
      <c r="A83" s="123"/>
      <c r="B83" s="133"/>
      <c r="C83" s="135"/>
      <c r="D83" s="123"/>
      <c r="E83" s="70"/>
      <c r="F83" s="63"/>
      <c r="G83" s="63"/>
      <c r="H83" s="63"/>
      <c r="I83" s="63"/>
      <c r="J83" s="65">
        <f>I83+H83+G83+F83+E83</f>
        <v>0</v>
      </c>
      <c r="K83" s="39" t="s">
        <v>11</v>
      </c>
    </row>
    <row r="84" spans="1:11" ht="52.5" customHeight="1" thickBot="1">
      <c r="A84" s="131"/>
      <c r="B84" s="134"/>
      <c r="C84" s="136"/>
      <c r="D84" s="131"/>
      <c r="E84" s="70"/>
      <c r="F84" s="63"/>
      <c r="G84" s="63"/>
      <c r="H84" s="63">
        <v>0</v>
      </c>
      <c r="I84" s="63">
        <v>0</v>
      </c>
      <c r="J84" s="65">
        <f>I84+H84+G84+F84+E84</f>
        <v>0</v>
      </c>
      <c r="K84" s="21" t="s">
        <v>23</v>
      </c>
    </row>
    <row r="85" spans="1:11" ht="36" customHeight="1" thickBot="1">
      <c r="A85" s="122">
        <v>16</v>
      </c>
      <c r="B85" s="132" t="s">
        <v>174</v>
      </c>
      <c r="C85" s="127" t="s">
        <v>38</v>
      </c>
      <c r="D85" s="122" t="s">
        <v>39</v>
      </c>
      <c r="E85" s="70">
        <f>E87+E88</f>
        <v>3730</v>
      </c>
      <c r="F85" s="63">
        <f>F87+F88</f>
        <v>13597</v>
      </c>
      <c r="G85" s="63">
        <f>G87+G88</f>
        <v>22530</v>
      </c>
      <c r="H85" s="63">
        <f>H87+H88</f>
        <v>22530</v>
      </c>
      <c r="I85" s="63">
        <f>I87+I88</f>
        <v>0</v>
      </c>
      <c r="J85" s="65">
        <f>I85+H85+G85+F85+E85</f>
        <v>62387</v>
      </c>
      <c r="K85" s="39" t="s">
        <v>1</v>
      </c>
    </row>
    <row r="86" spans="1:11" ht="40.5" customHeight="1" thickBot="1">
      <c r="A86" s="123"/>
      <c r="B86" s="133"/>
      <c r="C86" s="135"/>
      <c r="D86" s="123"/>
      <c r="E86" s="67"/>
      <c r="F86" s="68"/>
      <c r="G86" s="68"/>
      <c r="H86" s="68"/>
      <c r="I86" s="68"/>
      <c r="J86" s="69"/>
      <c r="K86" s="39" t="s">
        <v>13</v>
      </c>
    </row>
    <row r="87" spans="1:11" ht="44.25" customHeight="1" thickBot="1">
      <c r="A87" s="123"/>
      <c r="B87" s="133"/>
      <c r="C87" s="135"/>
      <c r="D87" s="123"/>
      <c r="E87" s="70">
        <v>3530</v>
      </c>
      <c r="F87" s="63">
        <v>13397</v>
      </c>
      <c r="G87" s="63">
        <v>22330</v>
      </c>
      <c r="H87" s="63">
        <v>22330</v>
      </c>
      <c r="I87" s="63">
        <v>0</v>
      </c>
      <c r="J87" s="65">
        <f>I87+H87+G87+F87+E87</f>
        <v>61587</v>
      </c>
      <c r="K87" s="39" t="s">
        <v>11</v>
      </c>
    </row>
    <row r="88" spans="1:11" ht="42.75" customHeight="1" thickBot="1">
      <c r="A88" s="131"/>
      <c r="B88" s="134"/>
      <c r="C88" s="136"/>
      <c r="D88" s="131"/>
      <c r="E88" s="70">
        <v>200</v>
      </c>
      <c r="F88" s="63">
        <v>200</v>
      </c>
      <c r="G88" s="63">
        <v>200</v>
      </c>
      <c r="H88" s="63">
        <v>200</v>
      </c>
      <c r="I88" s="63">
        <v>0</v>
      </c>
      <c r="J88" s="65">
        <f>I88+H88+G88+F88+E88</f>
        <v>800</v>
      </c>
      <c r="K88" s="21" t="s">
        <v>23</v>
      </c>
    </row>
    <row r="89" spans="1:11" ht="27.75" customHeight="1" thickBot="1">
      <c r="A89" s="122">
        <v>17</v>
      </c>
      <c r="B89" s="132" t="s">
        <v>191</v>
      </c>
      <c r="C89" s="127" t="s">
        <v>38</v>
      </c>
      <c r="D89" s="122" t="s">
        <v>39</v>
      </c>
      <c r="E89" s="70">
        <f>E91+E93+E92</f>
        <v>0</v>
      </c>
      <c r="F89" s="70">
        <f>F91+F93+F92</f>
        <v>143.3</v>
      </c>
      <c r="G89" s="70">
        <f>G91+G93+G92</f>
        <v>453.7</v>
      </c>
      <c r="H89" s="70">
        <f>H91+H93+H92</f>
        <v>447.2</v>
      </c>
      <c r="I89" s="70">
        <f>I91+I93+I92</f>
        <v>447.2</v>
      </c>
      <c r="J89" s="65">
        <f>I89+H89+G89+F89+E89</f>
        <v>1491.3999999999999</v>
      </c>
      <c r="K89" s="97" t="s">
        <v>1</v>
      </c>
    </row>
    <row r="90" spans="1:11" ht="24" customHeight="1" thickBot="1">
      <c r="A90" s="123"/>
      <c r="B90" s="133"/>
      <c r="C90" s="135"/>
      <c r="D90" s="123"/>
      <c r="E90" s="67"/>
      <c r="F90" s="68"/>
      <c r="G90" s="68"/>
      <c r="H90" s="68"/>
      <c r="I90" s="68"/>
      <c r="J90" s="69"/>
      <c r="K90" s="97" t="s">
        <v>13</v>
      </c>
    </row>
    <row r="91" spans="1:11" ht="33" customHeight="1" thickBot="1">
      <c r="A91" s="123"/>
      <c r="B91" s="133"/>
      <c r="C91" s="135"/>
      <c r="D91" s="123"/>
      <c r="E91" s="70">
        <v>0</v>
      </c>
      <c r="F91" s="63">
        <v>1.4</v>
      </c>
      <c r="G91" s="63">
        <v>4.5</v>
      </c>
      <c r="H91" s="63">
        <v>4.5</v>
      </c>
      <c r="I91" s="63">
        <v>4.5</v>
      </c>
      <c r="J91" s="65">
        <f>I91+H91+G91+F91+E91</f>
        <v>14.9</v>
      </c>
      <c r="K91" s="97" t="s">
        <v>11</v>
      </c>
    </row>
    <row r="92" spans="1:11" ht="46.5" customHeight="1" thickBot="1">
      <c r="A92" s="123"/>
      <c r="B92" s="133"/>
      <c r="C92" s="135"/>
      <c r="D92" s="123"/>
      <c r="E92" s="70">
        <v>0</v>
      </c>
      <c r="F92" s="63">
        <v>141.9</v>
      </c>
      <c r="G92" s="63">
        <v>449.2</v>
      </c>
      <c r="H92" s="63">
        <v>442.7</v>
      </c>
      <c r="I92" s="63">
        <v>442.7</v>
      </c>
      <c r="J92" s="65">
        <f>I92+H92+G92+F92+E92</f>
        <v>1476.5</v>
      </c>
      <c r="K92" s="97" t="s">
        <v>40</v>
      </c>
    </row>
    <row r="93" spans="1:11" ht="31.5" customHeight="1" thickBot="1">
      <c r="A93" s="131"/>
      <c r="B93" s="134"/>
      <c r="C93" s="136"/>
      <c r="D93" s="131"/>
      <c r="E93" s="70">
        <v>0</v>
      </c>
      <c r="F93" s="63">
        <v>0</v>
      </c>
      <c r="G93" s="63">
        <v>0</v>
      </c>
      <c r="H93" s="63">
        <v>0</v>
      </c>
      <c r="I93" s="63">
        <v>0</v>
      </c>
      <c r="J93" s="65">
        <f>I93+H93+G93+F93+E93</f>
        <v>0</v>
      </c>
      <c r="K93" s="21" t="s">
        <v>23</v>
      </c>
    </row>
    <row r="94" spans="1:11" ht="37.5" customHeight="1" thickBot="1">
      <c r="A94" s="231">
        <v>18</v>
      </c>
      <c r="B94" s="132" t="s">
        <v>77</v>
      </c>
      <c r="C94" s="127" t="s">
        <v>38</v>
      </c>
      <c r="D94" s="122" t="s">
        <v>39</v>
      </c>
      <c r="E94" s="70">
        <f>E96+E97</f>
        <v>0</v>
      </c>
      <c r="F94" s="63">
        <f>F96+F97</f>
        <v>0</v>
      </c>
      <c r="G94" s="63">
        <f>G96+G97</f>
        <v>0</v>
      </c>
      <c r="H94" s="63">
        <f>H96+H97</f>
        <v>0</v>
      </c>
      <c r="I94" s="63">
        <f>I96+I97</f>
        <v>0</v>
      </c>
      <c r="J94" s="65">
        <f>I94+H94+G94+F94+E94</f>
        <v>0</v>
      </c>
      <c r="K94" s="39" t="s">
        <v>1</v>
      </c>
    </row>
    <row r="95" spans="1:11" ht="33.75" customHeight="1" thickBot="1">
      <c r="A95" s="232"/>
      <c r="B95" s="133"/>
      <c r="C95" s="128"/>
      <c r="D95" s="123"/>
      <c r="E95" s="67"/>
      <c r="F95" s="68"/>
      <c r="G95" s="68"/>
      <c r="H95" s="68"/>
      <c r="I95" s="68"/>
      <c r="J95" s="69"/>
      <c r="K95" s="39" t="s">
        <v>13</v>
      </c>
    </row>
    <row r="96" spans="1:11" ht="34.5" customHeight="1" thickBot="1">
      <c r="A96" s="232"/>
      <c r="B96" s="133"/>
      <c r="C96" s="128"/>
      <c r="D96" s="123"/>
      <c r="E96" s="70">
        <f aca="true" t="shared" si="1" ref="E96:I97">E100</f>
        <v>0</v>
      </c>
      <c r="F96" s="63">
        <f t="shared" si="1"/>
        <v>0</v>
      </c>
      <c r="G96" s="63">
        <f t="shared" si="1"/>
        <v>0</v>
      </c>
      <c r="H96" s="63">
        <f t="shared" si="1"/>
        <v>0</v>
      </c>
      <c r="I96" s="63">
        <f t="shared" si="1"/>
        <v>0</v>
      </c>
      <c r="J96" s="65">
        <f>I96+H96+G96+F96+E96</f>
        <v>0</v>
      </c>
      <c r="K96" s="39" t="s">
        <v>11</v>
      </c>
    </row>
    <row r="97" spans="1:11" ht="57" customHeight="1" thickBot="1">
      <c r="A97" s="233"/>
      <c r="B97" s="234"/>
      <c r="C97" s="129"/>
      <c r="D97" s="130"/>
      <c r="E97" s="70">
        <f t="shared" si="1"/>
        <v>0</v>
      </c>
      <c r="F97" s="63">
        <f t="shared" si="1"/>
        <v>0</v>
      </c>
      <c r="G97" s="63">
        <f t="shared" si="1"/>
        <v>0</v>
      </c>
      <c r="H97" s="63">
        <f t="shared" si="1"/>
        <v>0</v>
      </c>
      <c r="I97" s="63">
        <f t="shared" si="1"/>
        <v>0</v>
      </c>
      <c r="J97" s="65">
        <f>I97+H97+G97+F97+E97</f>
        <v>0</v>
      </c>
      <c r="K97" s="21" t="s">
        <v>23</v>
      </c>
    </row>
    <row r="98" spans="1:11" ht="37.5" customHeight="1" thickBot="1">
      <c r="A98" s="122">
        <v>19</v>
      </c>
      <c r="B98" s="132" t="s">
        <v>173</v>
      </c>
      <c r="C98" s="127" t="s">
        <v>38</v>
      </c>
      <c r="D98" s="122" t="s">
        <v>39</v>
      </c>
      <c r="E98" s="70">
        <f>E100+E101</f>
        <v>0</v>
      </c>
      <c r="F98" s="63">
        <f>F100+F101</f>
        <v>0</v>
      </c>
      <c r="G98" s="63">
        <f>G100+G101</f>
        <v>0</v>
      </c>
      <c r="H98" s="63">
        <f>H100+H101</f>
        <v>0</v>
      </c>
      <c r="I98" s="63">
        <f>I100+I101</f>
        <v>0</v>
      </c>
      <c r="J98" s="65">
        <f>I98+H98+G98+F98+E98</f>
        <v>0</v>
      </c>
      <c r="K98" s="39" t="s">
        <v>1</v>
      </c>
    </row>
    <row r="99" spans="1:11" ht="15.75" thickBot="1">
      <c r="A99" s="123"/>
      <c r="B99" s="133"/>
      <c r="C99" s="128"/>
      <c r="D99" s="123"/>
      <c r="E99" s="67"/>
      <c r="F99" s="68"/>
      <c r="G99" s="68"/>
      <c r="H99" s="68"/>
      <c r="I99" s="68"/>
      <c r="J99" s="69"/>
      <c r="K99" s="39" t="s">
        <v>13</v>
      </c>
    </row>
    <row r="100" spans="1:11" ht="15.75" thickBot="1">
      <c r="A100" s="123"/>
      <c r="B100" s="133"/>
      <c r="C100" s="128"/>
      <c r="D100" s="123"/>
      <c r="E100" s="70">
        <v>0</v>
      </c>
      <c r="F100" s="63">
        <v>0</v>
      </c>
      <c r="G100" s="63">
        <v>0</v>
      </c>
      <c r="H100" s="63">
        <v>0</v>
      </c>
      <c r="I100" s="63">
        <v>0</v>
      </c>
      <c r="J100" s="65">
        <f>I100+H100+G100+F100+E100</f>
        <v>0</v>
      </c>
      <c r="K100" s="39" t="s">
        <v>11</v>
      </c>
    </row>
    <row r="101" spans="1:11" ht="81.75" customHeight="1" thickBot="1">
      <c r="A101" s="130"/>
      <c r="B101" s="234"/>
      <c r="C101" s="129"/>
      <c r="D101" s="130"/>
      <c r="E101" s="70">
        <v>0</v>
      </c>
      <c r="F101" s="63">
        <v>0</v>
      </c>
      <c r="G101" s="63">
        <v>0</v>
      </c>
      <c r="H101" s="63">
        <v>0</v>
      </c>
      <c r="I101" s="63">
        <v>0</v>
      </c>
      <c r="J101" s="65">
        <f>I101+H101+G101+F101+E101</f>
        <v>0</v>
      </c>
      <c r="K101" s="21" t="s">
        <v>23</v>
      </c>
    </row>
    <row r="102" spans="1:11" ht="27.75" customHeight="1" thickBot="1">
      <c r="A102" s="119" t="s">
        <v>177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1"/>
    </row>
    <row r="103" spans="1:11" ht="48.75" customHeight="1" thickBot="1">
      <c r="A103" s="122">
        <v>20</v>
      </c>
      <c r="B103" s="124" t="s">
        <v>103</v>
      </c>
      <c r="C103" s="127" t="s">
        <v>38</v>
      </c>
      <c r="D103" s="172" t="s">
        <v>39</v>
      </c>
      <c r="E103" s="62">
        <f aca="true" t="shared" si="2" ref="E103:J103">E105+E107</f>
        <v>162.70000000000002</v>
      </c>
      <c r="F103" s="63">
        <f t="shared" si="2"/>
        <v>321.29999999999995</v>
      </c>
      <c r="G103" s="63">
        <f t="shared" si="2"/>
        <v>370</v>
      </c>
      <c r="H103" s="63">
        <f t="shared" si="2"/>
        <v>370</v>
      </c>
      <c r="I103" s="63">
        <f t="shared" si="2"/>
        <v>370</v>
      </c>
      <c r="J103" s="62">
        <f t="shared" si="2"/>
        <v>1594</v>
      </c>
      <c r="K103" s="39" t="s">
        <v>1</v>
      </c>
    </row>
    <row r="104" spans="1:11" ht="15.75" thickBot="1">
      <c r="A104" s="123"/>
      <c r="B104" s="224"/>
      <c r="C104" s="135"/>
      <c r="D104" s="154"/>
      <c r="E104" s="69"/>
      <c r="F104" s="68"/>
      <c r="G104" s="68"/>
      <c r="H104" s="68"/>
      <c r="I104" s="68"/>
      <c r="J104" s="69"/>
      <c r="K104" s="39" t="s">
        <v>13</v>
      </c>
    </row>
    <row r="105" spans="1:11" ht="15">
      <c r="A105" s="123"/>
      <c r="B105" s="224"/>
      <c r="C105" s="135"/>
      <c r="D105" s="154"/>
      <c r="E105" s="170">
        <f>E110+E142+E158</f>
        <v>17.9</v>
      </c>
      <c r="F105" s="168">
        <f>F110+F142+F158</f>
        <v>1.9</v>
      </c>
      <c r="G105" s="168">
        <f>G110+G142+G158</f>
        <v>0</v>
      </c>
      <c r="H105" s="168">
        <f>H110+H142+H158</f>
        <v>0</v>
      </c>
      <c r="I105" s="168">
        <f>I110+I142+I158</f>
        <v>0</v>
      </c>
      <c r="J105" s="170">
        <f>E105+F105+G105+H105+I105</f>
        <v>19.799999999999997</v>
      </c>
      <c r="K105" s="44" t="s">
        <v>14</v>
      </c>
    </row>
    <row r="106" spans="1:11" ht="15.75" thickBot="1">
      <c r="A106" s="123"/>
      <c r="B106" s="224"/>
      <c r="C106" s="135"/>
      <c r="D106" s="154"/>
      <c r="E106" s="171"/>
      <c r="F106" s="169"/>
      <c r="G106" s="169"/>
      <c r="H106" s="169"/>
      <c r="I106" s="169"/>
      <c r="J106" s="171"/>
      <c r="K106" s="39" t="s">
        <v>15</v>
      </c>
    </row>
    <row r="107" spans="1:11" ht="52.5" customHeight="1" thickBot="1">
      <c r="A107" s="131"/>
      <c r="B107" s="126"/>
      <c r="C107" s="136"/>
      <c r="D107" s="131"/>
      <c r="E107" s="62">
        <f>E111+E143+E159</f>
        <v>144.8</v>
      </c>
      <c r="F107" s="63">
        <f>F111+F143+F159</f>
        <v>319.4</v>
      </c>
      <c r="G107" s="63">
        <f>G111+G143+G159</f>
        <v>370</v>
      </c>
      <c r="H107" s="63">
        <f>H111+H143+H159</f>
        <v>370</v>
      </c>
      <c r="I107" s="63">
        <f>I111+I143+I159</f>
        <v>370</v>
      </c>
      <c r="J107" s="62">
        <f>E107+F107+G107+H107+I107</f>
        <v>1574.2</v>
      </c>
      <c r="K107" s="39" t="s">
        <v>23</v>
      </c>
    </row>
    <row r="108" spans="1:11" ht="15.75" thickBot="1">
      <c r="A108" s="122">
        <v>21</v>
      </c>
      <c r="B108" s="124" t="s">
        <v>195</v>
      </c>
      <c r="C108" s="127" t="s">
        <v>38</v>
      </c>
      <c r="D108" s="172" t="s">
        <v>39</v>
      </c>
      <c r="E108" s="62">
        <f>E110+E111</f>
        <v>76.6</v>
      </c>
      <c r="F108" s="63">
        <f>F110+F111</f>
        <v>12</v>
      </c>
      <c r="G108" s="63">
        <f>G110+G111</f>
        <v>14</v>
      </c>
      <c r="H108" s="63">
        <f>H110+H111</f>
        <v>14</v>
      </c>
      <c r="I108" s="63">
        <f>I110+I111</f>
        <v>14</v>
      </c>
      <c r="J108" s="62">
        <f>E108+F108+G108+H108+I108</f>
        <v>130.6</v>
      </c>
      <c r="K108" s="39" t="s">
        <v>1</v>
      </c>
    </row>
    <row r="109" spans="1:11" ht="15.75" thickBot="1">
      <c r="A109" s="123"/>
      <c r="B109" s="224"/>
      <c r="C109" s="135"/>
      <c r="D109" s="154"/>
      <c r="E109" s="69"/>
      <c r="F109" s="68"/>
      <c r="G109" s="68"/>
      <c r="H109" s="68"/>
      <c r="I109" s="68"/>
      <c r="J109" s="69"/>
      <c r="K109" s="39" t="s">
        <v>13</v>
      </c>
    </row>
    <row r="110" spans="1:11" ht="27" customHeight="1" thickBot="1">
      <c r="A110" s="123"/>
      <c r="B110" s="224"/>
      <c r="C110" s="135"/>
      <c r="D110" s="154"/>
      <c r="E110" s="62">
        <f aca="true" t="shared" si="3" ref="E110:I111">E114+E118+E122+E126+E130+E134+E138</f>
        <v>0</v>
      </c>
      <c r="F110" s="63">
        <f t="shared" si="3"/>
        <v>0</v>
      </c>
      <c r="G110" s="63">
        <f t="shared" si="3"/>
        <v>0</v>
      </c>
      <c r="H110" s="63">
        <f t="shared" si="3"/>
        <v>0</v>
      </c>
      <c r="I110" s="63">
        <f t="shared" si="3"/>
        <v>0</v>
      </c>
      <c r="J110" s="62">
        <f>E110+F110+G110+H110+I110</f>
        <v>0</v>
      </c>
      <c r="K110" s="39" t="s">
        <v>11</v>
      </c>
    </row>
    <row r="111" spans="1:11" ht="87.75" customHeight="1" thickBot="1">
      <c r="A111" s="131"/>
      <c r="B111" s="126"/>
      <c r="C111" s="136"/>
      <c r="D111" s="131"/>
      <c r="E111" s="62">
        <f t="shared" si="3"/>
        <v>76.6</v>
      </c>
      <c r="F111" s="63">
        <f t="shared" si="3"/>
        <v>12</v>
      </c>
      <c r="G111" s="63">
        <f t="shared" si="3"/>
        <v>14</v>
      </c>
      <c r="H111" s="63">
        <f t="shared" si="3"/>
        <v>14</v>
      </c>
      <c r="I111" s="63">
        <v>14</v>
      </c>
      <c r="J111" s="62">
        <f>E111+F111+G111+H111+I111</f>
        <v>130.6</v>
      </c>
      <c r="K111" s="39" t="s">
        <v>23</v>
      </c>
    </row>
    <row r="112" spans="1:11" ht="26.25" customHeight="1" thickBot="1">
      <c r="A112" s="122">
        <v>22</v>
      </c>
      <c r="B112" s="124" t="s">
        <v>196</v>
      </c>
      <c r="C112" s="127" t="s">
        <v>38</v>
      </c>
      <c r="D112" s="122" t="s">
        <v>39</v>
      </c>
      <c r="E112" s="62">
        <f>E114+E115</f>
        <v>76.6</v>
      </c>
      <c r="F112" s="63">
        <f>F114+F115</f>
        <v>12</v>
      </c>
      <c r="G112" s="63">
        <f>G114+G115</f>
        <v>14</v>
      </c>
      <c r="H112" s="63">
        <f>H114+H115</f>
        <v>14</v>
      </c>
      <c r="I112" s="63">
        <f>I114+I115</f>
        <v>14</v>
      </c>
      <c r="J112" s="62">
        <f>E112+F112+G112+H112+I112</f>
        <v>130.6</v>
      </c>
      <c r="K112" s="39" t="s">
        <v>1</v>
      </c>
    </row>
    <row r="113" spans="1:11" ht="26.25" customHeight="1" thickBot="1">
      <c r="A113" s="123"/>
      <c r="B113" s="224"/>
      <c r="C113" s="135"/>
      <c r="D113" s="173"/>
      <c r="E113" s="69"/>
      <c r="F113" s="68"/>
      <c r="G113" s="68"/>
      <c r="H113" s="68"/>
      <c r="I113" s="68"/>
      <c r="J113" s="69"/>
      <c r="K113" s="39" t="s">
        <v>13</v>
      </c>
    </row>
    <row r="114" spans="1:11" ht="24" customHeight="1" thickBot="1">
      <c r="A114" s="123"/>
      <c r="B114" s="224"/>
      <c r="C114" s="135"/>
      <c r="D114" s="173"/>
      <c r="E114" s="62"/>
      <c r="F114" s="63"/>
      <c r="G114" s="63"/>
      <c r="H114" s="63"/>
      <c r="I114" s="63"/>
      <c r="J114" s="62">
        <f>E114+F114+G114+H114+I114</f>
        <v>0</v>
      </c>
      <c r="K114" s="39" t="s">
        <v>11</v>
      </c>
    </row>
    <row r="115" spans="1:11" ht="77.25" customHeight="1" thickBot="1">
      <c r="A115" s="131"/>
      <c r="B115" s="126"/>
      <c r="C115" s="136"/>
      <c r="D115" s="131"/>
      <c r="E115" s="62">
        <v>76.6</v>
      </c>
      <c r="F115" s="63">
        <v>12</v>
      </c>
      <c r="G115" s="63">
        <v>14</v>
      </c>
      <c r="H115" s="63">
        <v>14</v>
      </c>
      <c r="I115" s="63">
        <v>14</v>
      </c>
      <c r="J115" s="62">
        <f>E115+F115+G115+H115+I115</f>
        <v>130.6</v>
      </c>
      <c r="K115" s="39" t="s">
        <v>23</v>
      </c>
    </row>
    <row r="116" spans="1:11" ht="40.5" customHeight="1" thickBot="1">
      <c r="A116" s="122">
        <v>23</v>
      </c>
      <c r="B116" s="124" t="s">
        <v>104</v>
      </c>
      <c r="C116" s="127" t="s">
        <v>38</v>
      </c>
      <c r="D116" s="122" t="s">
        <v>39</v>
      </c>
      <c r="E116" s="62">
        <f>E118+E119</f>
        <v>0</v>
      </c>
      <c r="F116" s="63">
        <f>F118+F119</f>
        <v>0</v>
      </c>
      <c r="G116" s="63">
        <f>G118+G119</f>
        <v>0</v>
      </c>
      <c r="H116" s="63">
        <f>H118+H119</f>
        <v>0</v>
      </c>
      <c r="I116" s="63">
        <f>I118+I119</f>
        <v>0</v>
      </c>
      <c r="J116" s="62">
        <f>E116+F116+G116+H116+I116</f>
        <v>0</v>
      </c>
      <c r="K116" s="39" t="s">
        <v>1</v>
      </c>
    </row>
    <row r="117" spans="1:11" ht="34.5" customHeight="1" thickBot="1">
      <c r="A117" s="123"/>
      <c r="B117" s="224"/>
      <c r="C117" s="135"/>
      <c r="D117" s="173"/>
      <c r="E117" s="69"/>
      <c r="F117" s="68"/>
      <c r="G117" s="68"/>
      <c r="H117" s="68"/>
      <c r="I117" s="68"/>
      <c r="J117" s="69"/>
      <c r="K117" s="39" t="s">
        <v>13</v>
      </c>
    </row>
    <row r="118" spans="1:11" ht="36" customHeight="1" thickBot="1">
      <c r="A118" s="123"/>
      <c r="B118" s="224"/>
      <c r="C118" s="135"/>
      <c r="D118" s="173"/>
      <c r="E118" s="62"/>
      <c r="F118" s="63"/>
      <c r="G118" s="63"/>
      <c r="H118" s="63"/>
      <c r="I118" s="63"/>
      <c r="J118" s="62">
        <f>E118+F118+G118+H118+I118</f>
        <v>0</v>
      </c>
      <c r="K118" s="39" t="s">
        <v>11</v>
      </c>
    </row>
    <row r="119" spans="1:11" ht="39" customHeight="1" thickBot="1">
      <c r="A119" s="131"/>
      <c r="B119" s="126"/>
      <c r="C119" s="136"/>
      <c r="D119" s="131"/>
      <c r="E119" s="62">
        <v>0</v>
      </c>
      <c r="F119" s="63">
        <v>0</v>
      </c>
      <c r="G119" s="63">
        <v>0</v>
      </c>
      <c r="H119" s="63">
        <v>0</v>
      </c>
      <c r="I119" s="63">
        <v>0</v>
      </c>
      <c r="J119" s="62">
        <f>E119+F119+G119+H119+I119</f>
        <v>0</v>
      </c>
      <c r="K119" s="39" t="s">
        <v>23</v>
      </c>
    </row>
    <row r="120" spans="1:11" ht="15.75" thickBot="1">
      <c r="A120" s="122">
        <v>24</v>
      </c>
      <c r="B120" s="124" t="s">
        <v>105</v>
      </c>
      <c r="C120" s="127" t="s">
        <v>38</v>
      </c>
      <c r="D120" s="122" t="s">
        <v>39</v>
      </c>
      <c r="E120" s="62">
        <f>E122+E123</f>
        <v>0</v>
      </c>
      <c r="F120" s="63">
        <f>F122+F123</f>
        <v>0</v>
      </c>
      <c r="G120" s="63">
        <f>G122+G123</f>
        <v>0</v>
      </c>
      <c r="H120" s="63">
        <f>H122+H123</f>
        <v>0</v>
      </c>
      <c r="I120" s="63">
        <f>I122+I123</f>
        <v>0</v>
      </c>
      <c r="J120" s="62">
        <f>E120+F120+G120+H120+I120</f>
        <v>0</v>
      </c>
      <c r="K120" s="39" t="s">
        <v>1</v>
      </c>
    </row>
    <row r="121" spans="1:11" ht="71.25" customHeight="1" thickBot="1">
      <c r="A121" s="123"/>
      <c r="B121" s="224"/>
      <c r="C121" s="135"/>
      <c r="D121" s="173"/>
      <c r="E121" s="69"/>
      <c r="F121" s="68"/>
      <c r="G121" s="68"/>
      <c r="H121" s="68"/>
      <c r="I121" s="68"/>
      <c r="J121" s="69"/>
      <c r="K121" s="39" t="s">
        <v>13</v>
      </c>
    </row>
    <row r="122" spans="1:11" ht="35.25" customHeight="1" thickBot="1">
      <c r="A122" s="123"/>
      <c r="B122" s="224"/>
      <c r="C122" s="135"/>
      <c r="D122" s="173"/>
      <c r="E122" s="62"/>
      <c r="F122" s="63"/>
      <c r="G122" s="63"/>
      <c r="H122" s="63"/>
      <c r="I122" s="63"/>
      <c r="J122" s="62">
        <f>E122+F122+G122+H122+I122</f>
        <v>0</v>
      </c>
      <c r="K122" s="39" t="s">
        <v>11</v>
      </c>
    </row>
    <row r="123" spans="1:11" ht="30.75" thickBot="1">
      <c r="A123" s="131"/>
      <c r="B123" s="126"/>
      <c r="C123" s="136"/>
      <c r="D123" s="131"/>
      <c r="E123" s="62">
        <v>0</v>
      </c>
      <c r="F123" s="63">
        <v>0</v>
      </c>
      <c r="G123" s="63">
        <v>0</v>
      </c>
      <c r="H123" s="63">
        <v>0</v>
      </c>
      <c r="I123" s="63">
        <v>0</v>
      </c>
      <c r="J123" s="62">
        <f>E123+F123+G123+H123+I123</f>
        <v>0</v>
      </c>
      <c r="K123" s="39" t="s">
        <v>23</v>
      </c>
    </row>
    <row r="124" spans="1:11" ht="30" customHeight="1" thickBot="1">
      <c r="A124" s="122">
        <v>25</v>
      </c>
      <c r="B124" s="124" t="s">
        <v>106</v>
      </c>
      <c r="C124" s="127" t="s">
        <v>38</v>
      </c>
      <c r="D124" s="122" t="s">
        <v>39</v>
      </c>
      <c r="E124" s="62">
        <f>E126+E127</f>
        <v>0</v>
      </c>
      <c r="F124" s="63">
        <f>F126+F127</f>
        <v>0</v>
      </c>
      <c r="G124" s="63">
        <f>G126+G127</f>
        <v>0</v>
      </c>
      <c r="H124" s="63">
        <f>H126+H127</f>
        <v>0</v>
      </c>
      <c r="I124" s="63">
        <f>I126+I127</f>
        <v>0</v>
      </c>
      <c r="J124" s="62">
        <f>E124+F124+G124+H124+I124</f>
        <v>0</v>
      </c>
      <c r="K124" s="39" t="s">
        <v>1</v>
      </c>
    </row>
    <row r="125" spans="1:11" ht="58.5" customHeight="1" thickBot="1">
      <c r="A125" s="123"/>
      <c r="B125" s="224"/>
      <c r="C125" s="135"/>
      <c r="D125" s="173"/>
      <c r="E125" s="69"/>
      <c r="F125" s="68"/>
      <c r="G125" s="68"/>
      <c r="H125" s="68"/>
      <c r="I125" s="68"/>
      <c r="J125" s="69"/>
      <c r="K125" s="39" t="s">
        <v>13</v>
      </c>
    </row>
    <row r="126" spans="1:11" ht="39.75" customHeight="1" thickBot="1">
      <c r="A126" s="123"/>
      <c r="B126" s="224"/>
      <c r="C126" s="135"/>
      <c r="D126" s="173"/>
      <c r="E126" s="62"/>
      <c r="F126" s="63"/>
      <c r="G126" s="63"/>
      <c r="H126" s="63"/>
      <c r="I126" s="63"/>
      <c r="J126" s="62">
        <f>E126+F126+G126+H126+I126</f>
        <v>0</v>
      </c>
      <c r="K126" s="39" t="s">
        <v>11</v>
      </c>
    </row>
    <row r="127" spans="1:11" ht="30.75" thickBot="1">
      <c r="A127" s="131"/>
      <c r="B127" s="126"/>
      <c r="C127" s="136"/>
      <c r="D127" s="131"/>
      <c r="E127" s="62">
        <v>0</v>
      </c>
      <c r="F127" s="63">
        <v>0</v>
      </c>
      <c r="G127" s="63">
        <v>0</v>
      </c>
      <c r="H127" s="63">
        <v>0</v>
      </c>
      <c r="I127" s="63">
        <v>0</v>
      </c>
      <c r="J127" s="62">
        <f>E127+F127+G127+H127+I127</f>
        <v>0</v>
      </c>
      <c r="K127" s="39" t="s">
        <v>23</v>
      </c>
    </row>
    <row r="128" spans="1:11" ht="26.25" customHeight="1" thickBot="1">
      <c r="A128" s="122">
        <v>26</v>
      </c>
      <c r="B128" s="124" t="s">
        <v>107</v>
      </c>
      <c r="C128" s="127" t="s">
        <v>38</v>
      </c>
      <c r="D128" s="122" t="s">
        <v>39</v>
      </c>
      <c r="E128" s="62">
        <f>E130+E131</f>
        <v>0</v>
      </c>
      <c r="F128" s="63">
        <f>F130+F131</f>
        <v>0</v>
      </c>
      <c r="G128" s="63">
        <f>G130+G131</f>
        <v>0</v>
      </c>
      <c r="H128" s="63">
        <f>H130+H131</f>
        <v>0</v>
      </c>
      <c r="I128" s="63">
        <f>I130+I131</f>
        <v>0</v>
      </c>
      <c r="J128" s="62">
        <f>E128+F128+G128+H128+I128</f>
        <v>0</v>
      </c>
      <c r="K128" s="39" t="s">
        <v>1</v>
      </c>
    </row>
    <row r="129" spans="1:11" ht="49.5" customHeight="1" thickBot="1">
      <c r="A129" s="123"/>
      <c r="B129" s="224"/>
      <c r="C129" s="135"/>
      <c r="D129" s="173"/>
      <c r="E129" s="69"/>
      <c r="F129" s="68"/>
      <c r="G129" s="68"/>
      <c r="H129" s="68"/>
      <c r="I129" s="68"/>
      <c r="J129" s="69"/>
      <c r="K129" s="39" t="s">
        <v>13</v>
      </c>
    </row>
    <row r="130" spans="1:11" ht="48.75" customHeight="1" thickBot="1">
      <c r="A130" s="123"/>
      <c r="B130" s="224"/>
      <c r="C130" s="135"/>
      <c r="D130" s="173"/>
      <c r="E130" s="62"/>
      <c r="F130" s="63"/>
      <c r="G130" s="63"/>
      <c r="H130" s="63"/>
      <c r="I130" s="63"/>
      <c r="J130" s="62">
        <f>E130+F130+G130+H130+I130</f>
        <v>0</v>
      </c>
      <c r="K130" s="39" t="s">
        <v>11</v>
      </c>
    </row>
    <row r="131" spans="1:11" ht="30.75" thickBot="1">
      <c r="A131" s="131"/>
      <c r="B131" s="126"/>
      <c r="C131" s="136"/>
      <c r="D131" s="131"/>
      <c r="E131" s="62">
        <v>0</v>
      </c>
      <c r="F131" s="63">
        <v>0</v>
      </c>
      <c r="G131" s="63">
        <v>0</v>
      </c>
      <c r="H131" s="63">
        <v>0</v>
      </c>
      <c r="I131" s="63">
        <v>0</v>
      </c>
      <c r="J131" s="62">
        <f>E131+F131+G131+H131+I131</f>
        <v>0</v>
      </c>
      <c r="K131" s="39" t="s">
        <v>23</v>
      </c>
    </row>
    <row r="132" spans="1:11" ht="62.25" customHeight="1" thickBot="1">
      <c r="A132" s="122">
        <v>27</v>
      </c>
      <c r="B132" s="124" t="s">
        <v>108</v>
      </c>
      <c r="C132" s="127" t="s">
        <v>38</v>
      </c>
      <c r="D132" s="122" t="s">
        <v>39</v>
      </c>
      <c r="E132" s="62">
        <f>E134+E135</f>
        <v>0</v>
      </c>
      <c r="F132" s="63">
        <f>F134+F135</f>
        <v>0</v>
      </c>
      <c r="G132" s="63">
        <f>G134+G135</f>
        <v>0</v>
      </c>
      <c r="H132" s="63">
        <f>H134+H135</f>
        <v>0</v>
      </c>
      <c r="I132" s="63">
        <f>I134+I135</f>
        <v>0</v>
      </c>
      <c r="J132" s="62">
        <f>E132+F132+G132+H132+I132</f>
        <v>0</v>
      </c>
      <c r="K132" s="39" t="s">
        <v>1</v>
      </c>
    </row>
    <row r="133" spans="1:11" ht="26.25" customHeight="1" thickBot="1">
      <c r="A133" s="123"/>
      <c r="B133" s="224"/>
      <c r="C133" s="135"/>
      <c r="D133" s="173"/>
      <c r="E133" s="69"/>
      <c r="F133" s="68"/>
      <c r="G133" s="68"/>
      <c r="H133" s="68"/>
      <c r="I133" s="68"/>
      <c r="J133" s="69"/>
      <c r="K133" s="39" t="s">
        <v>13</v>
      </c>
    </row>
    <row r="134" spans="1:11" ht="25.5" customHeight="1" thickBot="1">
      <c r="A134" s="123"/>
      <c r="B134" s="224"/>
      <c r="C134" s="135"/>
      <c r="D134" s="173"/>
      <c r="E134" s="62"/>
      <c r="F134" s="63"/>
      <c r="G134" s="63"/>
      <c r="H134" s="63"/>
      <c r="I134" s="63"/>
      <c r="J134" s="62">
        <f>E134+F134+G134+H134+I134</f>
        <v>0</v>
      </c>
      <c r="K134" s="39" t="s">
        <v>11</v>
      </c>
    </row>
    <row r="135" spans="1:11" ht="42" customHeight="1" thickBot="1">
      <c r="A135" s="131"/>
      <c r="B135" s="126"/>
      <c r="C135" s="136"/>
      <c r="D135" s="131"/>
      <c r="E135" s="62">
        <v>0</v>
      </c>
      <c r="F135" s="63">
        <v>0</v>
      </c>
      <c r="G135" s="63">
        <v>0</v>
      </c>
      <c r="H135" s="63">
        <v>0</v>
      </c>
      <c r="I135" s="63">
        <v>0</v>
      </c>
      <c r="J135" s="62">
        <f>E135+F135+G135+H135+I135</f>
        <v>0</v>
      </c>
      <c r="K135" s="39" t="s">
        <v>23</v>
      </c>
    </row>
    <row r="136" spans="1:11" ht="57.75" customHeight="1" thickBot="1">
      <c r="A136" s="122">
        <v>28</v>
      </c>
      <c r="B136" s="124" t="s">
        <v>109</v>
      </c>
      <c r="C136" s="127" t="s">
        <v>38</v>
      </c>
      <c r="D136" s="122" t="s">
        <v>39</v>
      </c>
      <c r="E136" s="62">
        <f>E138+E139</f>
        <v>0</v>
      </c>
      <c r="F136" s="63">
        <f>F138+F139</f>
        <v>0</v>
      </c>
      <c r="G136" s="63">
        <f>G138+G139</f>
        <v>0</v>
      </c>
      <c r="H136" s="63">
        <f>H138+H139</f>
        <v>0</v>
      </c>
      <c r="I136" s="63">
        <f>I138+I139</f>
        <v>0</v>
      </c>
      <c r="J136" s="62">
        <f>E136+F136+G136+H136+I136</f>
        <v>0</v>
      </c>
      <c r="K136" s="39" t="s">
        <v>1</v>
      </c>
    </row>
    <row r="137" spans="1:11" ht="14.25" customHeight="1" thickBot="1">
      <c r="A137" s="123"/>
      <c r="B137" s="224"/>
      <c r="C137" s="135"/>
      <c r="D137" s="173"/>
      <c r="E137" s="69"/>
      <c r="F137" s="68"/>
      <c r="G137" s="68"/>
      <c r="H137" s="68"/>
      <c r="I137" s="68"/>
      <c r="J137" s="69"/>
      <c r="K137" s="39" t="s">
        <v>13</v>
      </c>
    </row>
    <row r="138" spans="1:11" ht="15.75" hidden="1" thickBot="1">
      <c r="A138" s="123"/>
      <c r="B138" s="224"/>
      <c r="C138" s="135"/>
      <c r="D138" s="173"/>
      <c r="E138" s="62"/>
      <c r="F138" s="63"/>
      <c r="G138" s="63"/>
      <c r="H138" s="63"/>
      <c r="I138" s="63"/>
      <c r="J138" s="62">
        <f>E138+F138+G138+H138+I138</f>
        <v>0</v>
      </c>
      <c r="K138" s="39" t="s">
        <v>11</v>
      </c>
    </row>
    <row r="139" spans="1:11" ht="87" customHeight="1" thickBot="1">
      <c r="A139" s="131"/>
      <c r="B139" s="126"/>
      <c r="C139" s="136"/>
      <c r="D139" s="131"/>
      <c r="E139" s="62">
        <v>0</v>
      </c>
      <c r="F139" s="63">
        <v>0</v>
      </c>
      <c r="G139" s="63">
        <v>0</v>
      </c>
      <c r="H139" s="63">
        <v>0</v>
      </c>
      <c r="I139" s="63">
        <v>0</v>
      </c>
      <c r="J139" s="62">
        <f>E139+F139+G139+H139+I139</f>
        <v>0</v>
      </c>
      <c r="K139" s="39" t="s">
        <v>23</v>
      </c>
    </row>
    <row r="140" spans="1:11" ht="36.75" customHeight="1" thickBot="1">
      <c r="A140" s="122">
        <v>29</v>
      </c>
      <c r="B140" s="124" t="s">
        <v>110</v>
      </c>
      <c r="C140" s="127" t="s">
        <v>38</v>
      </c>
      <c r="D140" s="122" t="s">
        <v>39</v>
      </c>
      <c r="E140" s="62">
        <f>E142+E143</f>
        <v>0</v>
      </c>
      <c r="F140" s="63">
        <f>F142+F143</f>
        <v>0</v>
      </c>
      <c r="G140" s="63">
        <f>G142+G143</f>
        <v>0</v>
      </c>
      <c r="H140" s="63">
        <f>H142+H143</f>
        <v>0</v>
      </c>
      <c r="I140" s="63">
        <f>I142+I143</f>
        <v>0</v>
      </c>
      <c r="J140" s="62">
        <f>E140+F140+G140+H140+I140</f>
        <v>0</v>
      </c>
      <c r="K140" s="39" t="s">
        <v>1</v>
      </c>
    </row>
    <row r="141" spans="1:11" ht="15.75" thickBot="1">
      <c r="A141" s="123"/>
      <c r="B141" s="224"/>
      <c r="C141" s="128"/>
      <c r="D141" s="123"/>
      <c r="E141" s="69"/>
      <c r="F141" s="68"/>
      <c r="G141" s="68"/>
      <c r="H141" s="68"/>
      <c r="I141" s="68"/>
      <c r="J141" s="69"/>
      <c r="K141" s="39" t="s">
        <v>13</v>
      </c>
    </row>
    <row r="142" spans="1:11" ht="50.25" customHeight="1" thickBot="1">
      <c r="A142" s="123"/>
      <c r="B142" s="224"/>
      <c r="C142" s="128"/>
      <c r="D142" s="123"/>
      <c r="E142" s="62">
        <f aca="true" t="shared" si="4" ref="E142:I143">E146+E150+E154</f>
        <v>0</v>
      </c>
      <c r="F142" s="63">
        <f t="shared" si="4"/>
        <v>0</v>
      </c>
      <c r="G142" s="63">
        <f t="shared" si="4"/>
        <v>0</v>
      </c>
      <c r="H142" s="63">
        <f t="shared" si="4"/>
        <v>0</v>
      </c>
      <c r="I142" s="63">
        <f t="shared" si="4"/>
        <v>0</v>
      </c>
      <c r="J142" s="62">
        <f>E142+F142+G142+H142+I142</f>
        <v>0</v>
      </c>
      <c r="K142" s="39" t="s">
        <v>11</v>
      </c>
    </row>
    <row r="143" spans="1:11" ht="51.75" customHeight="1" thickBot="1">
      <c r="A143" s="130"/>
      <c r="B143" s="225"/>
      <c r="C143" s="129"/>
      <c r="D143" s="130"/>
      <c r="E143" s="62">
        <f t="shared" si="4"/>
        <v>0</v>
      </c>
      <c r="F143" s="63">
        <f t="shared" si="4"/>
        <v>0</v>
      </c>
      <c r="G143" s="63">
        <f t="shared" si="4"/>
        <v>0</v>
      </c>
      <c r="H143" s="63">
        <f t="shared" si="4"/>
        <v>0</v>
      </c>
      <c r="I143" s="63">
        <v>0</v>
      </c>
      <c r="J143" s="62">
        <f>E143+F143+G143+H143+I143</f>
        <v>0</v>
      </c>
      <c r="K143" s="39" t="s">
        <v>23</v>
      </c>
    </row>
    <row r="144" spans="1:11" ht="30" customHeight="1" thickBot="1">
      <c r="A144" s="122">
        <v>30</v>
      </c>
      <c r="B144" s="124" t="s">
        <v>24</v>
      </c>
      <c r="C144" s="127" t="s">
        <v>38</v>
      </c>
      <c r="D144" s="122" t="s">
        <v>39</v>
      </c>
      <c r="E144" s="62">
        <f>E146+E147</f>
        <v>0</v>
      </c>
      <c r="F144" s="63">
        <f>F146+F147</f>
        <v>0</v>
      </c>
      <c r="G144" s="63">
        <f>G146+G147</f>
        <v>0</v>
      </c>
      <c r="H144" s="63">
        <f>H146+H147</f>
        <v>0</v>
      </c>
      <c r="I144" s="63">
        <f>I146+I147</f>
        <v>0</v>
      </c>
      <c r="J144" s="62">
        <f>E144+F144+G144+H144+I144</f>
        <v>0</v>
      </c>
      <c r="K144" s="39" t="s">
        <v>1</v>
      </c>
    </row>
    <row r="145" spans="1:11" ht="26.25" customHeight="1" thickBot="1">
      <c r="A145" s="123"/>
      <c r="B145" s="224"/>
      <c r="C145" s="128"/>
      <c r="D145" s="123"/>
      <c r="E145" s="69"/>
      <c r="F145" s="68"/>
      <c r="G145" s="68"/>
      <c r="H145" s="68"/>
      <c r="I145" s="68"/>
      <c r="J145" s="69"/>
      <c r="K145" s="39" t="s">
        <v>13</v>
      </c>
    </row>
    <row r="146" spans="1:11" ht="44.25" customHeight="1" thickBot="1">
      <c r="A146" s="123"/>
      <c r="B146" s="224"/>
      <c r="C146" s="128"/>
      <c r="D146" s="123"/>
      <c r="E146" s="62"/>
      <c r="F146" s="63"/>
      <c r="G146" s="63"/>
      <c r="H146" s="63"/>
      <c r="I146" s="63"/>
      <c r="J146" s="62">
        <f>E146+F146+G146+H146+I146</f>
        <v>0</v>
      </c>
      <c r="K146" s="39" t="s">
        <v>11</v>
      </c>
    </row>
    <row r="147" spans="1:11" ht="48.75" customHeight="1" thickBot="1">
      <c r="A147" s="130"/>
      <c r="B147" s="225"/>
      <c r="C147" s="129"/>
      <c r="D147" s="130"/>
      <c r="E147" s="62">
        <v>0</v>
      </c>
      <c r="F147" s="63">
        <v>0</v>
      </c>
      <c r="G147" s="63">
        <v>0</v>
      </c>
      <c r="H147" s="63">
        <v>0</v>
      </c>
      <c r="I147" s="63">
        <v>0</v>
      </c>
      <c r="J147" s="62">
        <f>E147+F147+G147+H147+I147</f>
        <v>0</v>
      </c>
      <c r="K147" s="39" t="s">
        <v>23</v>
      </c>
    </row>
    <row r="148" spans="1:11" ht="61.5" customHeight="1" thickBot="1">
      <c r="A148" s="122">
        <v>31</v>
      </c>
      <c r="B148" s="124" t="s">
        <v>111</v>
      </c>
      <c r="C148" s="127" t="s">
        <v>38</v>
      </c>
      <c r="D148" s="122" t="s">
        <v>39</v>
      </c>
      <c r="E148" s="62">
        <f>E150+E151</f>
        <v>0</v>
      </c>
      <c r="F148" s="63">
        <f>F150+F151</f>
        <v>0</v>
      </c>
      <c r="G148" s="63">
        <f>G150+G151</f>
        <v>0</v>
      </c>
      <c r="H148" s="63">
        <f>H150+H151</f>
        <v>0</v>
      </c>
      <c r="I148" s="63">
        <f>I150+I151</f>
        <v>0</v>
      </c>
      <c r="J148" s="62">
        <f>E148+F148+G148+H148+I148</f>
        <v>0</v>
      </c>
      <c r="K148" s="39" t="s">
        <v>1</v>
      </c>
    </row>
    <row r="149" spans="1:11" ht="24" customHeight="1" thickBot="1">
      <c r="A149" s="123"/>
      <c r="B149" s="224"/>
      <c r="C149" s="128"/>
      <c r="D149" s="123"/>
      <c r="E149" s="69"/>
      <c r="F149" s="68"/>
      <c r="G149" s="68"/>
      <c r="H149" s="68"/>
      <c r="I149" s="68"/>
      <c r="J149" s="69"/>
      <c r="K149" s="39" t="s">
        <v>13</v>
      </c>
    </row>
    <row r="150" spans="1:11" ht="48.75" customHeight="1" thickBot="1">
      <c r="A150" s="123"/>
      <c r="B150" s="224"/>
      <c r="C150" s="128"/>
      <c r="D150" s="123"/>
      <c r="E150" s="62"/>
      <c r="F150" s="63"/>
      <c r="G150" s="63"/>
      <c r="H150" s="63"/>
      <c r="I150" s="63"/>
      <c r="J150" s="62">
        <f>E150+F150+G150+H150+I150</f>
        <v>0</v>
      </c>
      <c r="K150" s="39" t="s">
        <v>11</v>
      </c>
    </row>
    <row r="151" spans="1:11" ht="30.75" thickBot="1">
      <c r="A151" s="130"/>
      <c r="B151" s="225"/>
      <c r="C151" s="129"/>
      <c r="D151" s="130"/>
      <c r="E151" s="62">
        <v>0</v>
      </c>
      <c r="F151" s="63">
        <v>0</v>
      </c>
      <c r="G151" s="63">
        <v>0</v>
      </c>
      <c r="H151" s="63">
        <v>0</v>
      </c>
      <c r="I151" s="63">
        <v>0</v>
      </c>
      <c r="J151" s="62">
        <f>E151+F151+G151+H151+I151</f>
        <v>0</v>
      </c>
      <c r="K151" s="39" t="s">
        <v>23</v>
      </c>
    </row>
    <row r="152" spans="1:11" ht="74.25" customHeight="1" thickBot="1">
      <c r="A152" s="122">
        <v>32</v>
      </c>
      <c r="B152" s="124" t="s">
        <v>112</v>
      </c>
      <c r="C152" s="127" t="s">
        <v>38</v>
      </c>
      <c r="D152" s="122" t="s">
        <v>39</v>
      </c>
      <c r="E152" s="62">
        <f>E154+E155</f>
        <v>0</v>
      </c>
      <c r="F152" s="63">
        <f>F154+F155</f>
        <v>0</v>
      </c>
      <c r="G152" s="63">
        <f>G154+G155</f>
        <v>0</v>
      </c>
      <c r="H152" s="63">
        <f>H154+H155</f>
        <v>0</v>
      </c>
      <c r="I152" s="63">
        <f>I154+I155</f>
        <v>0</v>
      </c>
      <c r="J152" s="62">
        <f>E152+F152+G152+H152+I152</f>
        <v>0</v>
      </c>
      <c r="K152" s="39" t="s">
        <v>1</v>
      </c>
    </row>
    <row r="153" spans="1:11" ht="28.5" customHeight="1" thickBot="1">
      <c r="A153" s="123"/>
      <c r="B153" s="224"/>
      <c r="C153" s="128"/>
      <c r="D153" s="123"/>
      <c r="E153" s="69"/>
      <c r="F153" s="68"/>
      <c r="G153" s="68"/>
      <c r="H153" s="68"/>
      <c r="I153" s="68"/>
      <c r="J153" s="69"/>
      <c r="K153" s="39" t="s">
        <v>13</v>
      </c>
    </row>
    <row r="154" spans="1:11" ht="29.25" customHeight="1" thickBot="1">
      <c r="A154" s="123"/>
      <c r="B154" s="224"/>
      <c r="C154" s="128"/>
      <c r="D154" s="123"/>
      <c r="E154" s="62"/>
      <c r="F154" s="63"/>
      <c r="G154" s="63"/>
      <c r="H154" s="63"/>
      <c r="I154" s="63"/>
      <c r="J154" s="62">
        <f>E154+F154+G154+H154+I154</f>
        <v>0</v>
      </c>
      <c r="K154" s="39" t="s">
        <v>11</v>
      </c>
    </row>
    <row r="155" spans="1:11" ht="30.75" thickBot="1">
      <c r="A155" s="130"/>
      <c r="B155" s="225"/>
      <c r="C155" s="129"/>
      <c r="D155" s="130"/>
      <c r="E155" s="62">
        <v>0</v>
      </c>
      <c r="F155" s="63">
        <v>0</v>
      </c>
      <c r="G155" s="63">
        <v>0</v>
      </c>
      <c r="H155" s="63">
        <v>0</v>
      </c>
      <c r="I155" s="63">
        <v>0</v>
      </c>
      <c r="J155" s="62">
        <f>E155+F155+G155+H155+I155</f>
        <v>0</v>
      </c>
      <c r="K155" s="39" t="s">
        <v>23</v>
      </c>
    </row>
    <row r="156" spans="1:11" ht="54" customHeight="1" thickBot="1">
      <c r="A156" s="122">
        <v>33</v>
      </c>
      <c r="B156" s="124" t="s">
        <v>46</v>
      </c>
      <c r="C156" s="127" t="s">
        <v>38</v>
      </c>
      <c r="D156" s="122" t="s">
        <v>39</v>
      </c>
      <c r="E156" s="62">
        <f>E158+E159</f>
        <v>86.1</v>
      </c>
      <c r="F156" s="63">
        <f>F158+F159</f>
        <v>309.29999999999995</v>
      </c>
      <c r="G156" s="63">
        <f>G158+G159</f>
        <v>356</v>
      </c>
      <c r="H156" s="63">
        <f>H158+H159</f>
        <v>356</v>
      </c>
      <c r="I156" s="63">
        <f>I158+I159</f>
        <v>356</v>
      </c>
      <c r="J156" s="62">
        <f>E156+F156+G156+H156+I156</f>
        <v>1463.4</v>
      </c>
      <c r="K156" s="39" t="s">
        <v>1</v>
      </c>
    </row>
    <row r="157" spans="1:11" ht="15.75" thickBot="1">
      <c r="A157" s="123"/>
      <c r="B157" s="224"/>
      <c r="C157" s="128"/>
      <c r="D157" s="123"/>
      <c r="E157" s="69"/>
      <c r="F157" s="68"/>
      <c r="G157" s="68"/>
      <c r="H157" s="68"/>
      <c r="I157" s="68"/>
      <c r="J157" s="69"/>
      <c r="K157" s="39" t="s">
        <v>13</v>
      </c>
    </row>
    <row r="158" spans="1:11" ht="28.5" customHeight="1" thickBot="1">
      <c r="A158" s="123"/>
      <c r="B158" s="224"/>
      <c r="C158" s="128"/>
      <c r="D158" s="123"/>
      <c r="E158" s="62">
        <f>E162+E169+E173+E181</f>
        <v>17.9</v>
      </c>
      <c r="F158" s="63">
        <f>F162+F169+F173+F181</f>
        <v>1.9</v>
      </c>
      <c r="G158" s="63">
        <f>G162+G169+G173+G181</f>
        <v>0</v>
      </c>
      <c r="H158" s="63">
        <f>H162+H169+H173+H181</f>
        <v>0</v>
      </c>
      <c r="I158" s="63">
        <f>I162+I169+I173+I181</f>
        <v>0</v>
      </c>
      <c r="J158" s="62">
        <f>E158+F158+G158+H158+I158</f>
        <v>19.799999999999997</v>
      </c>
      <c r="K158" s="39" t="s">
        <v>11</v>
      </c>
    </row>
    <row r="159" spans="1:11" ht="61.5" customHeight="1" thickBot="1">
      <c r="A159" s="130"/>
      <c r="B159" s="225"/>
      <c r="C159" s="129"/>
      <c r="D159" s="130"/>
      <c r="E159" s="62">
        <v>68.2</v>
      </c>
      <c r="F159" s="63">
        <f>F163+F164+F165+F166+F170+F174+F182</f>
        <v>307.4</v>
      </c>
      <c r="G159" s="63">
        <f>G163+G164+G165+G166+G170+G174+G182</f>
        <v>356</v>
      </c>
      <c r="H159" s="63">
        <f>H163+H164+H165+H166+H170+H174+H182</f>
        <v>356</v>
      </c>
      <c r="I159" s="63">
        <f>I163+I164+I165+I166+I170+I174+I182</f>
        <v>356</v>
      </c>
      <c r="J159" s="62">
        <f>E159+F159+G159+H159+I159</f>
        <v>1443.6</v>
      </c>
      <c r="K159" s="39" t="s">
        <v>23</v>
      </c>
    </row>
    <row r="160" spans="1:11" ht="41.25" customHeight="1" thickBot="1">
      <c r="A160" s="122">
        <v>34</v>
      </c>
      <c r="B160" s="108" t="s">
        <v>29</v>
      </c>
      <c r="C160" s="127" t="s">
        <v>38</v>
      </c>
      <c r="D160" s="122" t="s">
        <v>39</v>
      </c>
      <c r="E160" s="62">
        <f aca="true" t="shared" si="5" ref="E160:J160">E162+E163+E164+E165+E166</f>
        <v>0</v>
      </c>
      <c r="F160" s="63">
        <f t="shared" si="5"/>
        <v>7.4</v>
      </c>
      <c r="G160" s="63">
        <f t="shared" si="5"/>
        <v>6</v>
      </c>
      <c r="H160" s="63">
        <f t="shared" si="5"/>
        <v>6</v>
      </c>
      <c r="I160" s="63">
        <f t="shared" si="5"/>
        <v>6</v>
      </c>
      <c r="J160" s="62">
        <f t="shared" si="5"/>
        <v>25.4</v>
      </c>
      <c r="K160" s="39" t="s">
        <v>1</v>
      </c>
    </row>
    <row r="161" spans="1:11" ht="38.25" customHeight="1" thickBot="1">
      <c r="A161" s="123"/>
      <c r="B161" s="109"/>
      <c r="C161" s="128"/>
      <c r="D161" s="123"/>
      <c r="E161" s="69"/>
      <c r="F161" s="68"/>
      <c r="G161" s="68"/>
      <c r="H161" s="68"/>
      <c r="I161" s="68"/>
      <c r="J161" s="69"/>
      <c r="K161" s="39" t="s">
        <v>13</v>
      </c>
    </row>
    <row r="162" spans="1:11" ht="16.5" thickBot="1">
      <c r="A162" s="147"/>
      <c r="B162" s="108"/>
      <c r="C162" s="228"/>
      <c r="D162" s="123"/>
      <c r="E162" s="62"/>
      <c r="F162" s="63"/>
      <c r="G162" s="63"/>
      <c r="H162" s="63"/>
      <c r="I162" s="63"/>
      <c r="J162" s="62">
        <f>E162+F162+G162+H162+I162</f>
        <v>0</v>
      </c>
      <c r="K162" s="39" t="s">
        <v>11</v>
      </c>
    </row>
    <row r="163" spans="1:11" ht="38.25" customHeight="1" thickBot="1">
      <c r="A163" s="147"/>
      <c r="B163" s="109" t="s">
        <v>25</v>
      </c>
      <c r="C163" s="228"/>
      <c r="D163" s="123"/>
      <c r="E163" s="62">
        <v>0</v>
      </c>
      <c r="F163" s="63">
        <v>7.4</v>
      </c>
      <c r="G163" s="63">
        <v>2</v>
      </c>
      <c r="H163" s="63">
        <v>2</v>
      </c>
      <c r="I163" s="63">
        <v>2</v>
      </c>
      <c r="J163" s="62">
        <f>E163+F163+G163+H163+I163</f>
        <v>13.4</v>
      </c>
      <c r="K163" s="39" t="s">
        <v>23</v>
      </c>
    </row>
    <row r="164" spans="1:11" ht="30.75" thickBot="1">
      <c r="A164" s="226"/>
      <c r="B164" s="110" t="s">
        <v>26</v>
      </c>
      <c r="C164" s="229"/>
      <c r="D164" s="173"/>
      <c r="E164" s="62">
        <v>0</v>
      </c>
      <c r="F164" s="63">
        <v>0</v>
      </c>
      <c r="G164" s="63">
        <v>2</v>
      </c>
      <c r="H164" s="63">
        <v>2</v>
      </c>
      <c r="I164" s="63">
        <v>2</v>
      </c>
      <c r="J164" s="62">
        <f>E164+F164+G164+H164+I164</f>
        <v>6</v>
      </c>
      <c r="K164" s="39" t="s">
        <v>23</v>
      </c>
    </row>
    <row r="165" spans="1:11" ht="38.25" customHeight="1" thickBot="1">
      <c r="A165" s="226"/>
      <c r="B165" s="110" t="s">
        <v>27</v>
      </c>
      <c r="C165" s="229"/>
      <c r="D165" s="173"/>
      <c r="E165" s="62">
        <v>0</v>
      </c>
      <c r="F165" s="63">
        <v>0</v>
      </c>
      <c r="G165" s="63">
        <v>2</v>
      </c>
      <c r="H165" s="63">
        <v>2</v>
      </c>
      <c r="I165" s="63">
        <v>2</v>
      </c>
      <c r="J165" s="62">
        <f>E165+F165+G165+H165+I165</f>
        <v>6</v>
      </c>
      <c r="K165" s="39" t="s">
        <v>23</v>
      </c>
    </row>
    <row r="166" spans="1:11" ht="47.25" customHeight="1" thickBot="1">
      <c r="A166" s="227"/>
      <c r="B166" s="111" t="s">
        <v>28</v>
      </c>
      <c r="C166" s="230"/>
      <c r="D166" s="131"/>
      <c r="E166" s="62">
        <v>0</v>
      </c>
      <c r="F166" s="63"/>
      <c r="G166" s="63">
        <v>0</v>
      </c>
      <c r="H166" s="63">
        <v>0</v>
      </c>
      <c r="I166" s="63">
        <v>0</v>
      </c>
      <c r="J166" s="62">
        <f>E166+F166+G166+H166+I166</f>
        <v>0</v>
      </c>
      <c r="K166" s="39" t="s">
        <v>23</v>
      </c>
    </row>
    <row r="167" spans="1:11" ht="75.75" customHeight="1" thickBot="1">
      <c r="A167" s="122">
        <v>35</v>
      </c>
      <c r="B167" s="108" t="s">
        <v>201</v>
      </c>
      <c r="C167" s="127" t="s">
        <v>38</v>
      </c>
      <c r="D167" s="122" t="s">
        <v>39</v>
      </c>
      <c r="E167" s="62">
        <f aca="true" t="shared" si="6" ref="E167:J167">E169+E170</f>
        <v>147.9</v>
      </c>
      <c r="F167" s="63">
        <f t="shared" si="6"/>
        <v>301.9</v>
      </c>
      <c r="G167" s="63">
        <f t="shared" si="6"/>
        <v>305</v>
      </c>
      <c r="H167" s="63">
        <f t="shared" si="6"/>
        <v>350</v>
      </c>
      <c r="I167" s="63">
        <f t="shared" si="6"/>
        <v>350</v>
      </c>
      <c r="J167" s="62">
        <f t="shared" si="6"/>
        <v>1454.8</v>
      </c>
      <c r="K167" s="39" t="s">
        <v>1</v>
      </c>
    </row>
    <row r="168" spans="1:11" ht="35.25" customHeight="1" thickBot="1">
      <c r="A168" s="123"/>
      <c r="B168" s="109"/>
      <c r="C168" s="128"/>
      <c r="D168" s="123"/>
      <c r="E168" s="69"/>
      <c r="F168" s="68"/>
      <c r="G168" s="68"/>
      <c r="H168" s="68"/>
      <c r="I168" s="68"/>
      <c r="J168" s="69"/>
      <c r="K168" s="39" t="s">
        <v>13</v>
      </c>
    </row>
    <row r="169" spans="1:11" ht="48" thickBot="1">
      <c r="A169" s="123"/>
      <c r="B169" s="109" t="s">
        <v>37</v>
      </c>
      <c r="C169" s="128"/>
      <c r="D169" s="123"/>
      <c r="E169" s="62">
        <f>18-0.1</f>
        <v>17.9</v>
      </c>
      <c r="F169" s="63">
        <v>1.9</v>
      </c>
      <c r="G169" s="63">
        <v>0</v>
      </c>
      <c r="H169" s="63">
        <v>0</v>
      </c>
      <c r="I169" s="63">
        <v>0</v>
      </c>
      <c r="J169" s="62">
        <f>E169+F169+G169+H169+I169</f>
        <v>19.799999999999997</v>
      </c>
      <c r="K169" s="39" t="s">
        <v>11</v>
      </c>
    </row>
    <row r="170" spans="1:11" ht="30.75" thickBot="1">
      <c r="A170" s="123"/>
      <c r="B170" s="31"/>
      <c r="C170" s="129"/>
      <c r="D170" s="130"/>
      <c r="E170" s="62">
        <v>130</v>
      </c>
      <c r="F170" s="63">
        <v>300</v>
      </c>
      <c r="G170" s="63">
        <f>350-25-20</f>
        <v>305</v>
      </c>
      <c r="H170" s="63">
        <v>350</v>
      </c>
      <c r="I170" s="63">
        <v>350</v>
      </c>
      <c r="J170" s="62">
        <f>E170+F170+G170+H170+I170</f>
        <v>1435</v>
      </c>
      <c r="K170" s="39" t="s">
        <v>23</v>
      </c>
    </row>
    <row r="171" spans="1:11" ht="65.25" customHeight="1" thickBot="1">
      <c r="A171" s="122">
        <v>36</v>
      </c>
      <c r="B171" s="124" t="s">
        <v>113</v>
      </c>
      <c r="C171" s="127" t="s">
        <v>38</v>
      </c>
      <c r="D171" s="122" t="s">
        <v>39</v>
      </c>
      <c r="E171" s="62">
        <f aca="true" t="shared" si="7" ref="E171:J171">E173+E174</f>
        <v>20</v>
      </c>
      <c r="F171" s="63">
        <f t="shared" si="7"/>
        <v>0</v>
      </c>
      <c r="G171" s="63">
        <f t="shared" si="7"/>
        <v>20</v>
      </c>
      <c r="H171" s="63">
        <f t="shared" si="7"/>
        <v>0</v>
      </c>
      <c r="I171" s="63">
        <f t="shared" si="7"/>
        <v>0</v>
      </c>
      <c r="J171" s="62">
        <f t="shared" si="7"/>
        <v>40</v>
      </c>
      <c r="K171" s="39" t="s">
        <v>1</v>
      </c>
    </row>
    <row r="172" spans="1:11" ht="26.25" customHeight="1" thickBot="1">
      <c r="A172" s="123"/>
      <c r="B172" s="125"/>
      <c r="C172" s="128"/>
      <c r="D172" s="123"/>
      <c r="E172" s="69"/>
      <c r="F172" s="68"/>
      <c r="G172" s="68"/>
      <c r="H172" s="68"/>
      <c r="I172" s="68"/>
      <c r="J172" s="69"/>
      <c r="K172" s="39" t="s">
        <v>13</v>
      </c>
    </row>
    <row r="173" spans="1:11" ht="30.75" customHeight="1" thickBot="1">
      <c r="A173" s="123"/>
      <c r="B173" s="125"/>
      <c r="C173" s="128"/>
      <c r="D173" s="123"/>
      <c r="E173" s="62"/>
      <c r="F173" s="63"/>
      <c r="G173" s="63"/>
      <c r="H173" s="63"/>
      <c r="I173" s="63"/>
      <c r="J173" s="62">
        <f>E173+F173+G173+H173+I173</f>
        <v>0</v>
      </c>
      <c r="K173" s="39" t="s">
        <v>11</v>
      </c>
    </row>
    <row r="174" spans="1:11" ht="30.75" thickBot="1">
      <c r="A174" s="123"/>
      <c r="B174" s="126"/>
      <c r="C174" s="129"/>
      <c r="D174" s="130"/>
      <c r="E174" s="62">
        <v>20</v>
      </c>
      <c r="F174" s="63">
        <v>0</v>
      </c>
      <c r="G174" s="63">
        <v>20</v>
      </c>
      <c r="H174" s="63">
        <v>0</v>
      </c>
      <c r="I174" s="63">
        <v>0</v>
      </c>
      <c r="J174" s="62">
        <f>E174+F174+G174+H174+I174</f>
        <v>40</v>
      </c>
      <c r="K174" s="39" t="s">
        <v>23</v>
      </c>
    </row>
    <row r="175" spans="1:11" ht="15.75" thickBot="1">
      <c r="A175" s="122">
        <v>37</v>
      </c>
      <c r="B175" s="124" t="s">
        <v>114</v>
      </c>
      <c r="C175" s="127" t="s">
        <v>38</v>
      </c>
      <c r="D175" s="122" t="s">
        <v>39</v>
      </c>
      <c r="E175" s="62">
        <f aca="true" t="shared" si="8" ref="E175:J175">E177+E178</f>
        <v>0</v>
      </c>
      <c r="F175" s="63">
        <f t="shared" si="8"/>
        <v>0</v>
      </c>
      <c r="G175" s="63">
        <f t="shared" si="8"/>
        <v>0</v>
      </c>
      <c r="H175" s="63">
        <f t="shared" si="8"/>
        <v>0</v>
      </c>
      <c r="I175" s="63">
        <f t="shared" si="8"/>
        <v>0</v>
      </c>
      <c r="J175" s="62">
        <f t="shared" si="8"/>
        <v>0</v>
      </c>
      <c r="K175" s="115" t="s">
        <v>1</v>
      </c>
    </row>
    <row r="176" spans="1:11" ht="39" customHeight="1" thickBot="1">
      <c r="A176" s="123"/>
      <c r="B176" s="125"/>
      <c r="C176" s="128"/>
      <c r="D176" s="123"/>
      <c r="E176" s="69"/>
      <c r="F176" s="68"/>
      <c r="G176" s="68"/>
      <c r="H176" s="68"/>
      <c r="I176" s="68"/>
      <c r="J176" s="69"/>
      <c r="K176" s="115" t="s">
        <v>13</v>
      </c>
    </row>
    <row r="177" spans="1:11" ht="37.5" customHeight="1" thickBot="1">
      <c r="A177" s="123"/>
      <c r="B177" s="125"/>
      <c r="C177" s="128"/>
      <c r="D177" s="123"/>
      <c r="E177" s="62"/>
      <c r="F177" s="63"/>
      <c r="G177" s="63"/>
      <c r="H177" s="63"/>
      <c r="I177" s="63"/>
      <c r="J177" s="62">
        <f>E177+F177+G177+H177+I177</f>
        <v>0</v>
      </c>
      <c r="K177" s="115" t="s">
        <v>11</v>
      </c>
    </row>
    <row r="178" spans="1:11" ht="58.5" customHeight="1" thickBot="1">
      <c r="A178" s="123"/>
      <c r="B178" s="126"/>
      <c r="C178" s="129"/>
      <c r="D178" s="130"/>
      <c r="E178" s="62">
        <v>0</v>
      </c>
      <c r="F178" s="63">
        <v>0</v>
      </c>
      <c r="G178" s="63">
        <v>0</v>
      </c>
      <c r="H178" s="63">
        <v>0</v>
      </c>
      <c r="I178" s="63">
        <v>0</v>
      </c>
      <c r="J178" s="62">
        <f>E178+F178+G178+H178+I178</f>
        <v>0</v>
      </c>
      <c r="K178" s="115" t="s">
        <v>23</v>
      </c>
    </row>
    <row r="179" spans="1:11" ht="35.25" customHeight="1" thickBot="1">
      <c r="A179" s="122">
        <v>38</v>
      </c>
      <c r="B179" s="124" t="s">
        <v>202</v>
      </c>
      <c r="C179" s="127" t="s">
        <v>38</v>
      </c>
      <c r="D179" s="122" t="s">
        <v>39</v>
      </c>
      <c r="E179" s="62">
        <f aca="true" t="shared" si="9" ref="E179:J179">E181+E182</f>
        <v>0</v>
      </c>
      <c r="F179" s="63">
        <f t="shared" si="9"/>
        <v>0</v>
      </c>
      <c r="G179" s="63">
        <f t="shared" si="9"/>
        <v>25</v>
      </c>
      <c r="H179" s="63">
        <f t="shared" si="9"/>
        <v>0</v>
      </c>
      <c r="I179" s="63">
        <f t="shared" si="9"/>
        <v>0</v>
      </c>
      <c r="J179" s="62">
        <f t="shared" si="9"/>
        <v>25</v>
      </c>
      <c r="K179" s="39" t="s">
        <v>1</v>
      </c>
    </row>
    <row r="180" spans="1:11" ht="72.75" customHeight="1" thickBot="1">
      <c r="A180" s="123"/>
      <c r="B180" s="125"/>
      <c r="C180" s="128"/>
      <c r="D180" s="123"/>
      <c r="E180" s="69"/>
      <c r="F180" s="68"/>
      <c r="G180" s="68"/>
      <c r="H180" s="68"/>
      <c r="I180" s="68"/>
      <c r="J180" s="69"/>
      <c r="K180" s="39" t="s">
        <v>13</v>
      </c>
    </row>
    <row r="181" spans="1:11" ht="15.75" thickBot="1">
      <c r="A181" s="123"/>
      <c r="B181" s="125"/>
      <c r="C181" s="128"/>
      <c r="D181" s="123"/>
      <c r="E181" s="62"/>
      <c r="F181" s="63"/>
      <c r="G181" s="63"/>
      <c r="H181" s="63"/>
      <c r="I181" s="63"/>
      <c r="J181" s="62">
        <f>E181+F181+G181+H181+I181</f>
        <v>0</v>
      </c>
      <c r="K181" s="39" t="s">
        <v>11</v>
      </c>
    </row>
    <row r="182" spans="1:11" ht="30.75" customHeight="1" thickBot="1">
      <c r="A182" s="123"/>
      <c r="B182" s="126"/>
      <c r="C182" s="129"/>
      <c r="D182" s="130"/>
      <c r="E182" s="62">
        <v>0</v>
      </c>
      <c r="F182" s="63">
        <v>0</v>
      </c>
      <c r="G182" s="63">
        <v>25</v>
      </c>
      <c r="H182" s="63">
        <v>0</v>
      </c>
      <c r="I182" s="63">
        <v>0</v>
      </c>
      <c r="J182" s="62">
        <f>E182+F182+G182+H182+I182</f>
        <v>25</v>
      </c>
      <c r="K182" s="39" t="s">
        <v>23</v>
      </c>
    </row>
    <row r="183" spans="1:11" ht="27" customHeight="1" thickBot="1">
      <c r="A183" s="221" t="s">
        <v>47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3"/>
    </row>
    <row r="184" spans="1:11" ht="15.75" thickBot="1">
      <c r="A184" s="122">
        <v>39</v>
      </c>
      <c r="B184" s="151" t="s">
        <v>115</v>
      </c>
      <c r="C184" s="127" t="s">
        <v>38</v>
      </c>
      <c r="D184" s="122" t="s">
        <v>197</v>
      </c>
      <c r="E184" s="62">
        <f>E186+E187</f>
        <v>50</v>
      </c>
      <c r="F184" s="63">
        <f>F186+F187</f>
        <v>55</v>
      </c>
      <c r="G184" s="63">
        <f>G186+G187</f>
        <v>55</v>
      </c>
      <c r="H184" s="63">
        <f>H186+H187</f>
        <v>55</v>
      </c>
      <c r="I184" s="63">
        <f>I186+I187</f>
        <v>55</v>
      </c>
      <c r="J184" s="62">
        <f>E184+F184+G184+H184+I184</f>
        <v>270</v>
      </c>
      <c r="K184" s="39" t="s">
        <v>1</v>
      </c>
    </row>
    <row r="185" spans="1:11" ht="101.25" customHeight="1" thickBot="1">
      <c r="A185" s="123"/>
      <c r="B185" s="152"/>
      <c r="C185" s="128"/>
      <c r="D185" s="123"/>
      <c r="E185" s="69"/>
      <c r="F185" s="68"/>
      <c r="G185" s="68"/>
      <c r="H185" s="68"/>
      <c r="I185" s="68"/>
      <c r="J185" s="69"/>
      <c r="K185" s="39" t="s">
        <v>13</v>
      </c>
    </row>
    <row r="186" spans="1:11" ht="15.75" thickBot="1">
      <c r="A186" s="123"/>
      <c r="B186" s="152"/>
      <c r="C186" s="128"/>
      <c r="D186" s="123"/>
      <c r="E186" s="62">
        <f aca="true" t="shared" si="10" ref="E186:I187">E190</f>
        <v>0</v>
      </c>
      <c r="F186" s="63">
        <f t="shared" si="10"/>
        <v>0</v>
      </c>
      <c r="G186" s="63">
        <f t="shared" si="10"/>
        <v>0</v>
      </c>
      <c r="H186" s="63">
        <f t="shared" si="10"/>
        <v>0</v>
      </c>
      <c r="I186" s="63">
        <f t="shared" si="10"/>
        <v>0</v>
      </c>
      <c r="J186" s="62">
        <f>E186+F186+G186+H186+I186</f>
        <v>0</v>
      </c>
      <c r="K186" s="39" t="s">
        <v>11</v>
      </c>
    </row>
    <row r="187" spans="1:11" ht="30.75" thickBot="1">
      <c r="A187" s="130"/>
      <c r="B187" s="153"/>
      <c r="C187" s="129"/>
      <c r="D187" s="130"/>
      <c r="E187" s="62">
        <f t="shared" si="10"/>
        <v>50</v>
      </c>
      <c r="F187" s="63">
        <f t="shared" si="10"/>
        <v>55</v>
      </c>
      <c r="G187" s="63">
        <f t="shared" si="10"/>
        <v>55</v>
      </c>
      <c r="H187" s="63">
        <f t="shared" si="10"/>
        <v>55</v>
      </c>
      <c r="I187" s="63">
        <f t="shared" si="10"/>
        <v>55</v>
      </c>
      <c r="J187" s="62">
        <f>E187+F187+G187+H187+I187</f>
        <v>270</v>
      </c>
      <c r="K187" s="39" t="s">
        <v>23</v>
      </c>
    </row>
    <row r="188" spans="1:11" ht="42.75" customHeight="1" thickBot="1">
      <c r="A188" s="122">
        <v>40</v>
      </c>
      <c r="B188" s="151" t="s">
        <v>116</v>
      </c>
      <c r="C188" s="127" t="s">
        <v>38</v>
      </c>
      <c r="D188" s="122" t="s">
        <v>197</v>
      </c>
      <c r="E188" s="62">
        <f aca="true" t="shared" si="11" ref="E188:J188">E190+E191</f>
        <v>50</v>
      </c>
      <c r="F188" s="63">
        <f t="shared" si="11"/>
        <v>55</v>
      </c>
      <c r="G188" s="63">
        <f t="shared" si="11"/>
        <v>55</v>
      </c>
      <c r="H188" s="63">
        <f t="shared" si="11"/>
        <v>55</v>
      </c>
      <c r="I188" s="63">
        <f t="shared" si="11"/>
        <v>55</v>
      </c>
      <c r="J188" s="62">
        <f t="shared" si="11"/>
        <v>270</v>
      </c>
      <c r="K188" s="39" t="s">
        <v>1</v>
      </c>
    </row>
    <row r="189" spans="1:11" ht="72.75" customHeight="1" thickBot="1">
      <c r="A189" s="123"/>
      <c r="B189" s="174"/>
      <c r="C189" s="128"/>
      <c r="D189" s="123"/>
      <c r="E189" s="69"/>
      <c r="F189" s="68"/>
      <c r="G189" s="68"/>
      <c r="H189" s="68"/>
      <c r="I189" s="68"/>
      <c r="J189" s="69"/>
      <c r="K189" s="39" t="s">
        <v>13</v>
      </c>
    </row>
    <row r="190" spans="1:11" ht="15.75" thickBot="1">
      <c r="A190" s="123"/>
      <c r="B190" s="174"/>
      <c r="C190" s="128"/>
      <c r="D190" s="123"/>
      <c r="E190" s="62">
        <f aca="true" t="shared" si="12" ref="E190:I191">E194+E198+E202+E206+E210+E214+E218+E222+E226+E230+E234+E238+E242+E246+E250+E254+E258</f>
        <v>0</v>
      </c>
      <c r="F190" s="63">
        <f t="shared" si="12"/>
        <v>0</v>
      </c>
      <c r="G190" s="63">
        <f t="shared" si="12"/>
        <v>0</v>
      </c>
      <c r="H190" s="63">
        <f t="shared" si="12"/>
        <v>0</v>
      </c>
      <c r="I190" s="63">
        <f t="shared" si="12"/>
        <v>0</v>
      </c>
      <c r="J190" s="62">
        <f>E190+F190+G190+H190+I190</f>
        <v>0</v>
      </c>
      <c r="K190" s="39" t="s">
        <v>11</v>
      </c>
    </row>
    <row r="191" spans="1:11" ht="47.25" customHeight="1" thickBot="1">
      <c r="A191" s="123"/>
      <c r="B191" s="162"/>
      <c r="C191" s="129"/>
      <c r="D191" s="130"/>
      <c r="E191" s="62">
        <f t="shared" si="12"/>
        <v>50</v>
      </c>
      <c r="F191" s="63">
        <f>F195+F199+F203+F207+F211+F215+F219+F223+F227+F231+F235+F239+F243+F247+F251+F255+F259</f>
        <v>55</v>
      </c>
      <c r="G191" s="63">
        <f>G195+G199+G203+G207+G211+G215+G219+G223+G227+G231+G235+G239+G243+G247+G251+G255+G259</f>
        <v>55</v>
      </c>
      <c r="H191" s="63">
        <f t="shared" si="12"/>
        <v>55</v>
      </c>
      <c r="I191" s="63">
        <f t="shared" si="12"/>
        <v>55</v>
      </c>
      <c r="J191" s="62">
        <f>E191+F191+G191+H191+I191</f>
        <v>270</v>
      </c>
      <c r="K191" s="39" t="s">
        <v>23</v>
      </c>
    </row>
    <row r="192" spans="1:11" ht="30.75" customHeight="1" thickBot="1">
      <c r="A192" s="122">
        <v>41</v>
      </c>
      <c r="B192" s="151" t="s">
        <v>117</v>
      </c>
      <c r="C192" s="127" t="s">
        <v>38</v>
      </c>
      <c r="D192" s="122" t="s">
        <v>198</v>
      </c>
      <c r="E192" s="62">
        <f aca="true" t="shared" si="13" ref="E192:J192">E194+E195</f>
        <v>0</v>
      </c>
      <c r="F192" s="63">
        <f t="shared" si="13"/>
        <v>0</v>
      </c>
      <c r="G192" s="63">
        <f t="shared" si="13"/>
        <v>0</v>
      </c>
      <c r="H192" s="63">
        <f t="shared" si="13"/>
        <v>0</v>
      </c>
      <c r="I192" s="63">
        <f>I194+I195</f>
        <v>0</v>
      </c>
      <c r="J192" s="62">
        <f t="shared" si="13"/>
        <v>0</v>
      </c>
      <c r="K192" s="39" t="s">
        <v>1</v>
      </c>
    </row>
    <row r="193" spans="1:11" ht="60.75" customHeight="1" thickBot="1">
      <c r="A193" s="123"/>
      <c r="B193" s="174"/>
      <c r="C193" s="128"/>
      <c r="D193" s="123"/>
      <c r="E193" s="69"/>
      <c r="F193" s="68"/>
      <c r="G193" s="68"/>
      <c r="H193" s="68"/>
      <c r="I193" s="68"/>
      <c r="J193" s="69"/>
      <c r="K193" s="39" t="s">
        <v>13</v>
      </c>
    </row>
    <row r="194" spans="1:11" ht="49.5" customHeight="1" thickBot="1">
      <c r="A194" s="123"/>
      <c r="B194" s="174"/>
      <c r="C194" s="128"/>
      <c r="D194" s="123"/>
      <c r="E194" s="62"/>
      <c r="F194" s="63"/>
      <c r="G194" s="63"/>
      <c r="H194" s="63"/>
      <c r="I194" s="63"/>
      <c r="J194" s="62">
        <f>E194+F194+G194+H194+I194</f>
        <v>0</v>
      </c>
      <c r="K194" s="39" t="s">
        <v>11</v>
      </c>
    </row>
    <row r="195" spans="1:11" ht="39" customHeight="1" thickBot="1">
      <c r="A195" s="123"/>
      <c r="B195" s="162"/>
      <c r="C195" s="129"/>
      <c r="D195" s="130"/>
      <c r="E195" s="62"/>
      <c r="F195" s="63">
        <v>0</v>
      </c>
      <c r="G195" s="63">
        <v>0</v>
      </c>
      <c r="H195" s="63">
        <v>0</v>
      </c>
      <c r="I195" s="63">
        <v>0</v>
      </c>
      <c r="J195" s="62">
        <f>E195+F195+G195+H195+I195</f>
        <v>0</v>
      </c>
      <c r="K195" s="39" t="s">
        <v>23</v>
      </c>
    </row>
    <row r="196" spans="1:11" ht="15.75" thickBot="1">
      <c r="A196" s="122">
        <v>42</v>
      </c>
      <c r="B196" s="151" t="s">
        <v>118</v>
      </c>
      <c r="C196" s="127" t="s">
        <v>38</v>
      </c>
      <c r="D196" s="122" t="s">
        <v>198</v>
      </c>
      <c r="E196" s="62">
        <f aca="true" t="shared" si="14" ref="E196:J196">E198+E199</f>
        <v>0</v>
      </c>
      <c r="F196" s="63">
        <f t="shared" si="14"/>
        <v>0</v>
      </c>
      <c r="G196" s="63">
        <f t="shared" si="14"/>
        <v>0</v>
      </c>
      <c r="H196" s="63">
        <f t="shared" si="14"/>
        <v>0</v>
      </c>
      <c r="I196" s="63">
        <f t="shared" si="14"/>
        <v>0</v>
      </c>
      <c r="J196" s="62">
        <f t="shared" si="14"/>
        <v>0</v>
      </c>
      <c r="K196" s="39" t="s">
        <v>1</v>
      </c>
    </row>
    <row r="197" spans="1:11" ht="60.75" customHeight="1" thickBot="1">
      <c r="A197" s="123"/>
      <c r="B197" s="174"/>
      <c r="C197" s="128"/>
      <c r="D197" s="123"/>
      <c r="E197" s="69"/>
      <c r="F197" s="68"/>
      <c r="G197" s="68"/>
      <c r="H197" s="68"/>
      <c r="I197" s="68"/>
      <c r="J197" s="69"/>
      <c r="K197" s="39" t="s">
        <v>13</v>
      </c>
    </row>
    <row r="198" spans="1:11" ht="63" customHeight="1" thickBot="1">
      <c r="A198" s="123"/>
      <c r="B198" s="174"/>
      <c r="C198" s="128"/>
      <c r="D198" s="123"/>
      <c r="E198" s="62"/>
      <c r="F198" s="63"/>
      <c r="G198" s="63"/>
      <c r="H198" s="63"/>
      <c r="I198" s="63"/>
      <c r="J198" s="62">
        <f>E198+F198+G198+H198+I198</f>
        <v>0</v>
      </c>
      <c r="K198" s="39" t="s">
        <v>11</v>
      </c>
    </row>
    <row r="199" spans="1:11" ht="44.25" customHeight="1" thickBot="1">
      <c r="A199" s="123"/>
      <c r="B199" s="162"/>
      <c r="C199" s="129"/>
      <c r="D199" s="130"/>
      <c r="E199" s="62"/>
      <c r="F199" s="63">
        <v>0</v>
      </c>
      <c r="G199" s="63">
        <v>0</v>
      </c>
      <c r="H199" s="63">
        <v>0</v>
      </c>
      <c r="I199" s="63">
        <v>0</v>
      </c>
      <c r="J199" s="62">
        <f>E199+F199+G199+H199+I199</f>
        <v>0</v>
      </c>
      <c r="K199" s="39" t="s">
        <v>23</v>
      </c>
    </row>
    <row r="200" spans="1:11" ht="15.75" thickBot="1">
      <c r="A200" s="122">
        <v>43</v>
      </c>
      <c r="B200" s="151" t="s">
        <v>119</v>
      </c>
      <c r="C200" s="127" t="s">
        <v>38</v>
      </c>
      <c r="D200" s="122" t="s">
        <v>198</v>
      </c>
      <c r="E200" s="62">
        <f aca="true" t="shared" si="15" ref="E200:J200">E202+E203</f>
        <v>26.8</v>
      </c>
      <c r="F200" s="63">
        <f t="shared" si="15"/>
        <v>7.6</v>
      </c>
      <c r="G200" s="63">
        <f t="shared" si="15"/>
        <v>45</v>
      </c>
      <c r="H200" s="63">
        <f t="shared" si="15"/>
        <v>8</v>
      </c>
      <c r="I200" s="63">
        <f t="shared" si="15"/>
        <v>8</v>
      </c>
      <c r="J200" s="62">
        <f t="shared" si="15"/>
        <v>95.4</v>
      </c>
      <c r="K200" s="39" t="s">
        <v>1</v>
      </c>
    </row>
    <row r="201" spans="1:11" ht="62.25" customHeight="1" thickBot="1">
      <c r="A201" s="123"/>
      <c r="B201" s="174"/>
      <c r="C201" s="128"/>
      <c r="D201" s="123"/>
      <c r="E201" s="69"/>
      <c r="F201" s="68"/>
      <c r="G201" s="68"/>
      <c r="H201" s="68"/>
      <c r="I201" s="68"/>
      <c r="J201" s="69"/>
      <c r="K201" s="39" t="s">
        <v>13</v>
      </c>
    </row>
    <row r="202" spans="1:11" ht="66" customHeight="1" thickBot="1">
      <c r="A202" s="123"/>
      <c r="B202" s="174"/>
      <c r="C202" s="128"/>
      <c r="D202" s="123"/>
      <c r="E202" s="62"/>
      <c r="F202" s="63"/>
      <c r="G202" s="63"/>
      <c r="H202" s="63"/>
      <c r="I202" s="63"/>
      <c r="J202" s="62">
        <f>E202+F202+G202+H202+I202</f>
        <v>0</v>
      </c>
      <c r="K202" s="39" t="s">
        <v>11</v>
      </c>
    </row>
    <row r="203" spans="1:11" ht="36.75" customHeight="1" thickBot="1">
      <c r="A203" s="123"/>
      <c r="B203" s="162"/>
      <c r="C203" s="129"/>
      <c r="D203" s="130"/>
      <c r="E203" s="62">
        <v>26.8</v>
      </c>
      <c r="F203" s="63">
        <v>7.6</v>
      </c>
      <c r="G203" s="63">
        <v>45</v>
      </c>
      <c r="H203" s="63">
        <v>8</v>
      </c>
      <c r="I203" s="63">
        <v>8</v>
      </c>
      <c r="J203" s="62">
        <f>E203+F203+G203+H203+I203</f>
        <v>95.4</v>
      </c>
      <c r="K203" s="39" t="s">
        <v>23</v>
      </c>
    </row>
    <row r="204" spans="1:11" ht="69" customHeight="1" thickBot="1">
      <c r="A204" s="122">
        <v>44</v>
      </c>
      <c r="B204" s="151" t="s">
        <v>120</v>
      </c>
      <c r="C204" s="127" t="s">
        <v>38</v>
      </c>
      <c r="D204" s="122" t="s">
        <v>198</v>
      </c>
      <c r="E204" s="62">
        <f aca="true" t="shared" si="16" ref="E204:J204">E206+E207</f>
        <v>0</v>
      </c>
      <c r="F204" s="63">
        <f t="shared" si="16"/>
        <v>0</v>
      </c>
      <c r="G204" s="63">
        <f t="shared" si="16"/>
        <v>0</v>
      </c>
      <c r="H204" s="63">
        <f t="shared" si="16"/>
        <v>0</v>
      </c>
      <c r="I204" s="63">
        <f t="shared" si="16"/>
        <v>0</v>
      </c>
      <c r="J204" s="62">
        <f t="shared" si="16"/>
        <v>0</v>
      </c>
      <c r="K204" s="39" t="s">
        <v>1</v>
      </c>
    </row>
    <row r="205" spans="1:11" ht="27.75" customHeight="1" thickBot="1">
      <c r="A205" s="123"/>
      <c r="B205" s="174"/>
      <c r="C205" s="128"/>
      <c r="D205" s="123"/>
      <c r="E205" s="69"/>
      <c r="F205" s="68"/>
      <c r="G205" s="68"/>
      <c r="H205" s="68"/>
      <c r="I205" s="68"/>
      <c r="J205" s="69"/>
      <c r="K205" s="39" t="s">
        <v>13</v>
      </c>
    </row>
    <row r="206" spans="1:11" ht="21.75" customHeight="1" thickBot="1">
      <c r="A206" s="123"/>
      <c r="B206" s="174"/>
      <c r="C206" s="128"/>
      <c r="D206" s="123"/>
      <c r="E206" s="62"/>
      <c r="F206" s="63"/>
      <c r="G206" s="63"/>
      <c r="H206" s="63"/>
      <c r="I206" s="63"/>
      <c r="J206" s="62">
        <f>E206+F206+G206+H206+I206</f>
        <v>0</v>
      </c>
      <c r="K206" s="39" t="s">
        <v>11</v>
      </c>
    </row>
    <row r="207" spans="1:11" ht="63" customHeight="1" thickBot="1">
      <c r="A207" s="123"/>
      <c r="B207" s="162"/>
      <c r="C207" s="129"/>
      <c r="D207" s="130"/>
      <c r="E207" s="62"/>
      <c r="F207" s="63">
        <v>0</v>
      </c>
      <c r="G207" s="63">
        <v>0</v>
      </c>
      <c r="H207" s="63">
        <v>0</v>
      </c>
      <c r="I207" s="63">
        <v>0</v>
      </c>
      <c r="J207" s="62">
        <f>E207+F207+G207+H207+I207</f>
        <v>0</v>
      </c>
      <c r="K207" s="39" t="s">
        <v>23</v>
      </c>
    </row>
    <row r="208" spans="1:11" ht="81.75" customHeight="1" thickBot="1">
      <c r="A208" s="122">
        <v>45</v>
      </c>
      <c r="B208" s="112" t="s">
        <v>121</v>
      </c>
      <c r="C208" s="127" t="s">
        <v>38</v>
      </c>
      <c r="D208" s="122" t="s">
        <v>198</v>
      </c>
      <c r="E208" s="62">
        <f aca="true" t="shared" si="17" ref="E208:J208">E210+E211</f>
        <v>0</v>
      </c>
      <c r="F208" s="63">
        <f t="shared" si="17"/>
        <v>0</v>
      </c>
      <c r="G208" s="63">
        <f t="shared" si="17"/>
        <v>0</v>
      </c>
      <c r="H208" s="63">
        <f t="shared" si="17"/>
        <v>0</v>
      </c>
      <c r="I208" s="63">
        <f t="shared" si="17"/>
        <v>0</v>
      </c>
      <c r="J208" s="62">
        <f t="shared" si="17"/>
        <v>0</v>
      </c>
      <c r="K208" s="39" t="s">
        <v>1</v>
      </c>
    </row>
    <row r="209" spans="1:11" ht="28.5" customHeight="1" thickBot="1">
      <c r="A209" s="123"/>
      <c r="B209" s="113"/>
      <c r="C209" s="128"/>
      <c r="D209" s="123"/>
      <c r="E209" s="69"/>
      <c r="F209" s="68"/>
      <c r="G209" s="68"/>
      <c r="H209" s="68"/>
      <c r="I209" s="68"/>
      <c r="J209" s="69"/>
      <c r="K209" s="39" t="s">
        <v>13</v>
      </c>
    </row>
    <row r="210" spans="1:11" ht="37.5" customHeight="1" thickBot="1">
      <c r="A210" s="123"/>
      <c r="B210" s="113"/>
      <c r="C210" s="128"/>
      <c r="D210" s="123"/>
      <c r="E210" s="62"/>
      <c r="F210" s="63"/>
      <c r="G210" s="63"/>
      <c r="H210" s="63"/>
      <c r="I210" s="63"/>
      <c r="J210" s="62">
        <f>E210+F210+G210+H210+I210</f>
        <v>0</v>
      </c>
      <c r="K210" s="39" t="s">
        <v>11</v>
      </c>
    </row>
    <row r="211" spans="1:11" ht="30.75" thickBot="1">
      <c r="A211" s="123"/>
      <c r="B211" s="114"/>
      <c r="C211" s="129"/>
      <c r="D211" s="130"/>
      <c r="E211" s="62"/>
      <c r="F211" s="63">
        <v>0</v>
      </c>
      <c r="G211" s="63">
        <v>0</v>
      </c>
      <c r="H211" s="63">
        <v>0</v>
      </c>
      <c r="I211" s="63">
        <v>0</v>
      </c>
      <c r="J211" s="62">
        <f>E211+F211+G211+H211+I211</f>
        <v>0</v>
      </c>
      <c r="K211" s="39" t="s">
        <v>23</v>
      </c>
    </row>
    <row r="212" spans="1:11" ht="86.25" customHeight="1" thickBot="1">
      <c r="A212" s="122">
        <v>46</v>
      </c>
      <c r="B212" s="112" t="s">
        <v>122</v>
      </c>
      <c r="C212" s="127" t="s">
        <v>38</v>
      </c>
      <c r="D212" s="122" t="s">
        <v>198</v>
      </c>
      <c r="E212" s="62">
        <f aca="true" t="shared" si="18" ref="E212:J212">E214+E215</f>
        <v>0</v>
      </c>
      <c r="F212" s="63">
        <f t="shared" si="18"/>
        <v>0</v>
      </c>
      <c r="G212" s="63">
        <f t="shared" si="18"/>
        <v>0</v>
      </c>
      <c r="H212" s="63">
        <f t="shared" si="18"/>
        <v>0</v>
      </c>
      <c r="I212" s="63">
        <f t="shared" si="18"/>
        <v>0</v>
      </c>
      <c r="J212" s="62">
        <f t="shared" si="18"/>
        <v>0</v>
      </c>
      <c r="K212" s="39" t="s">
        <v>1</v>
      </c>
    </row>
    <row r="213" spans="1:11" ht="36.75" customHeight="1" thickBot="1">
      <c r="A213" s="123"/>
      <c r="B213" s="113"/>
      <c r="C213" s="128"/>
      <c r="D213" s="123"/>
      <c r="E213" s="69"/>
      <c r="F213" s="68"/>
      <c r="G213" s="68"/>
      <c r="H213" s="68"/>
      <c r="I213" s="68"/>
      <c r="J213" s="69"/>
      <c r="K213" s="39" t="s">
        <v>13</v>
      </c>
    </row>
    <row r="214" spans="1:11" ht="19.5" customHeight="1" thickBot="1">
      <c r="A214" s="123"/>
      <c r="B214" s="113"/>
      <c r="C214" s="128"/>
      <c r="D214" s="123"/>
      <c r="E214" s="62"/>
      <c r="F214" s="63"/>
      <c r="G214" s="63"/>
      <c r="H214" s="63"/>
      <c r="I214" s="63"/>
      <c r="J214" s="62">
        <f>E214+F214+G214+H214+I214</f>
        <v>0</v>
      </c>
      <c r="K214" s="39" t="s">
        <v>11</v>
      </c>
    </row>
    <row r="215" spans="1:11" ht="48" customHeight="1" thickBot="1">
      <c r="A215" s="123"/>
      <c r="B215" s="114"/>
      <c r="C215" s="129"/>
      <c r="D215" s="130"/>
      <c r="E215" s="62"/>
      <c r="F215" s="63">
        <v>0</v>
      </c>
      <c r="G215" s="63">
        <v>0</v>
      </c>
      <c r="H215" s="63">
        <v>0</v>
      </c>
      <c r="I215" s="63">
        <v>0</v>
      </c>
      <c r="J215" s="62">
        <f>E215+F215+G215+H215+I215</f>
        <v>0</v>
      </c>
      <c r="K215" s="39" t="s">
        <v>23</v>
      </c>
    </row>
    <row r="216" spans="1:11" ht="58.5" customHeight="1" thickBot="1">
      <c r="A216" s="122">
        <v>47</v>
      </c>
      <c r="B216" s="112" t="s">
        <v>123</v>
      </c>
      <c r="C216" s="127" t="s">
        <v>38</v>
      </c>
      <c r="D216" s="122" t="s">
        <v>198</v>
      </c>
      <c r="E216" s="62">
        <f aca="true" t="shared" si="19" ref="E216:J216">E218+E219</f>
        <v>0</v>
      </c>
      <c r="F216" s="63">
        <f t="shared" si="19"/>
        <v>0</v>
      </c>
      <c r="G216" s="63">
        <f t="shared" si="19"/>
        <v>0</v>
      </c>
      <c r="H216" s="63">
        <f t="shared" si="19"/>
        <v>0</v>
      </c>
      <c r="I216" s="63">
        <f t="shared" si="19"/>
        <v>0</v>
      </c>
      <c r="J216" s="62">
        <f t="shared" si="19"/>
        <v>0</v>
      </c>
      <c r="K216" s="39" t="s">
        <v>1</v>
      </c>
    </row>
    <row r="217" spans="1:11" ht="69.75" customHeight="1" thickBot="1">
      <c r="A217" s="123"/>
      <c r="B217" s="113"/>
      <c r="C217" s="128"/>
      <c r="D217" s="123"/>
      <c r="E217" s="69"/>
      <c r="F217" s="68"/>
      <c r="G217" s="68"/>
      <c r="H217" s="68"/>
      <c r="I217" s="68"/>
      <c r="J217" s="69"/>
      <c r="K217" s="39" t="s">
        <v>13</v>
      </c>
    </row>
    <row r="218" spans="1:11" ht="15.75" customHeight="1" thickBot="1">
      <c r="A218" s="123"/>
      <c r="B218" s="113"/>
      <c r="C218" s="128"/>
      <c r="D218" s="123"/>
      <c r="E218" s="62"/>
      <c r="F218" s="63"/>
      <c r="G218" s="63"/>
      <c r="H218" s="63"/>
      <c r="I218" s="63"/>
      <c r="J218" s="62">
        <f>E218+F218+G218+H218+I218</f>
        <v>0</v>
      </c>
      <c r="K218" s="39" t="s">
        <v>11</v>
      </c>
    </row>
    <row r="219" spans="1:11" ht="30.75" thickBot="1">
      <c r="A219" s="123"/>
      <c r="B219" s="114"/>
      <c r="C219" s="129"/>
      <c r="D219" s="130"/>
      <c r="E219" s="62"/>
      <c r="F219" s="63">
        <v>0</v>
      </c>
      <c r="G219" s="63">
        <v>0</v>
      </c>
      <c r="H219" s="63">
        <v>0</v>
      </c>
      <c r="I219" s="63">
        <v>0</v>
      </c>
      <c r="J219" s="62">
        <f>E219+F219+G219+H219+I219</f>
        <v>0</v>
      </c>
      <c r="K219" s="39" t="s">
        <v>23</v>
      </c>
    </row>
    <row r="220" spans="1:11" ht="105" customHeight="1" thickBot="1">
      <c r="A220" s="122">
        <v>48</v>
      </c>
      <c r="B220" s="112" t="s">
        <v>124</v>
      </c>
      <c r="C220" s="127" t="s">
        <v>38</v>
      </c>
      <c r="D220" s="122" t="s">
        <v>198</v>
      </c>
      <c r="E220" s="62">
        <f aca="true" t="shared" si="20" ref="E220:J220">E222+E223</f>
        <v>0</v>
      </c>
      <c r="F220" s="63">
        <f t="shared" si="20"/>
        <v>0</v>
      </c>
      <c r="G220" s="63">
        <f t="shared" si="20"/>
        <v>0</v>
      </c>
      <c r="H220" s="63">
        <f t="shared" si="20"/>
        <v>0</v>
      </c>
      <c r="I220" s="63">
        <f t="shared" si="20"/>
        <v>0</v>
      </c>
      <c r="J220" s="62">
        <f t="shared" si="20"/>
        <v>0</v>
      </c>
      <c r="K220" s="39" t="s">
        <v>1</v>
      </c>
    </row>
    <row r="221" spans="1:11" ht="15.75" thickBot="1">
      <c r="A221" s="123"/>
      <c r="B221" s="113"/>
      <c r="C221" s="128"/>
      <c r="D221" s="123"/>
      <c r="E221" s="69"/>
      <c r="F221" s="68"/>
      <c r="G221" s="68"/>
      <c r="H221" s="68"/>
      <c r="I221" s="68"/>
      <c r="J221" s="69"/>
      <c r="K221" s="39" t="s">
        <v>13</v>
      </c>
    </row>
    <row r="222" spans="1:11" ht="30" customHeight="1" thickBot="1">
      <c r="A222" s="123"/>
      <c r="B222" s="113"/>
      <c r="C222" s="128"/>
      <c r="D222" s="123"/>
      <c r="E222" s="62"/>
      <c r="F222" s="63"/>
      <c r="G222" s="63"/>
      <c r="H222" s="63"/>
      <c r="I222" s="63"/>
      <c r="J222" s="62">
        <f>E222+F222+G222+H222+I222</f>
        <v>0</v>
      </c>
      <c r="K222" s="39" t="s">
        <v>11</v>
      </c>
    </row>
    <row r="223" spans="1:11" ht="30.75" thickBot="1">
      <c r="A223" s="123"/>
      <c r="B223" s="114"/>
      <c r="C223" s="129"/>
      <c r="D223" s="130"/>
      <c r="E223" s="62"/>
      <c r="F223" s="63">
        <v>0</v>
      </c>
      <c r="G223" s="63">
        <v>0</v>
      </c>
      <c r="H223" s="63">
        <v>0</v>
      </c>
      <c r="I223" s="63">
        <v>0</v>
      </c>
      <c r="J223" s="62">
        <f>E223+F223+G223+H223+I223</f>
        <v>0</v>
      </c>
      <c r="K223" s="39" t="s">
        <v>23</v>
      </c>
    </row>
    <row r="224" spans="1:11" ht="58.5" customHeight="1" thickBot="1">
      <c r="A224" s="122">
        <v>49</v>
      </c>
      <c r="B224" s="112" t="s">
        <v>125</v>
      </c>
      <c r="C224" s="127" t="s">
        <v>38</v>
      </c>
      <c r="D224" s="122" t="s">
        <v>198</v>
      </c>
      <c r="E224" s="62">
        <f aca="true" t="shared" si="21" ref="E224:J224">E226+E227</f>
        <v>0</v>
      </c>
      <c r="F224" s="63">
        <f t="shared" si="21"/>
        <v>0</v>
      </c>
      <c r="G224" s="63">
        <f t="shared" si="21"/>
        <v>0</v>
      </c>
      <c r="H224" s="63">
        <f t="shared" si="21"/>
        <v>0</v>
      </c>
      <c r="I224" s="63">
        <f t="shared" si="21"/>
        <v>0</v>
      </c>
      <c r="J224" s="62">
        <f t="shared" si="21"/>
        <v>0</v>
      </c>
      <c r="K224" s="39" t="s">
        <v>1</v>
      </c>
    </row>
    <row r="225" spans="1:11" ht="27.75" customHeight="1" thickBot="1">
      <c r="A225" s="123"/>
      <c r="B225" s="102"/>
      <c r="C225" s="128"/>
      <c r="D225" s="123"/>
      <c r="E225" s="69"/>
      <c r="F225" s="68"/>
      <c r="G225" s="68"/>
      <c r="H225" s="68"/>
      <c r="I225" s="68"/>
      <c r="J225" s="69"/>
      <c r="K225" s="39" t="s">
        <v>13</v>
      </c>
    </row>
    <row r="226" spans="1:11" ht="35.25" customHeight="1" thickBot="1">
      <c r="A226" s="123"/>
      <c r="B226" s="102"/>
      <c r="C226" s="128"/>
      <c r="D226" s="123"/>
      <c r="E226" s="62"/>
      <c r="F226" s="63"/>
      <c r="G226" s="63"/>
      <c r="H226" s="63"/>
      <c r="I226" s="63"/>
      <c r="J226" s="62">
        <f>E226+F226+G226+H226+I226</f>
        <v>0</v>
      </c>
      <c r="K226" s="39" t="s">
        <v>11</v>
      </c>
    </row>
    <row r="227" spans="1:11" ht="58.5" customHeight="1" thickBot="1">
      <c r="A227" s="123"/>
      <c r="B227" s="103"/>
      <c r="C227" s="129"/>
      <c r="D227" s="130"/>
      <c r="E227" s="62"/>
      <c r="F227" s="63">
        <v>0</v>
      </c>
      <c r="G227" s="63">
        <v>0</v>
      </c>
      <c r="H227" s="63">
        <v>0</v>
      </c>
      <c r="I227" s="63">
        <v>0</v>
      </c>
      <c r="J227" s="62">
        <f>E227+F227+G227+H227+I227</f>
        <v>0</v>
      </c>
      <c r="K227" s="39" t="s">
        <v>23</v>
      </c>
    </row>
    <row r="228" spans="1:11" ht="48" customHeight="1" thickBot="1">
      <c r="A228" s="122">
        <v>50</v>
      </c>
      <c r="B228" s="112" t="s">
        <v>126</v>
      </c>
      <c r="C228" s="127" t="s">
        <v>38</v>
      </c>
      <c r="D228" s="122" t="s">
        <v>198</v>
      </c>
      <c r="E228" s="62">
        <f aca="true" t="shared" si="22" ref="E228:J228">E230+E231</f>
        <v>0</v>
      </c>
      <c r="F228" s="63">
        <f t="shared" si="22"/>
        <v>0</v>
      </c>
      <c r="G228" s="63">
        <f t="shared" si="22"/>
        <v>5</v>
      </c>
      <c r="H228" s="63">
        <f t="shared" si="22"/>
        <v>0</v>
      </c>
      <c r="I228" s="63">
        <f t="shared" si="22"/>
        <v>0</v>
      </c>
      <c r="J228" s="62">
        <f t="shared" si="22"/>
        <v>5</v>
      </c>
      <c r="K228" s="39" t="s">
        <v>1</v>
      </c>
    </row>
    <row r="229" spans="1:11" ht="15.75" thickBot="1">
      <c r="A229" s="123"/>
      <c r="B229" s="113"/>
      <c r="C229" s="128"/>
      <c r="D229" s="123"/>
      <c r="E229" s="69"/>
      <c r="F229" s="68"/>
      <c r="G229" s="68"/>
      <c r="H229" s="68"/>
      <c r="I229" s="68"/>
      <c r="J229" s="69"/>
      <c r="K229" s="39" t="s">
        <v>13</v>
      </c>
    </row>
    <row r="230" spans="1:11" ht="15.75" thickBot="1">
      <c r="A230" s="123"/>
      <c r="B230" s="113"/>
      <c r="C230" s="128"/>
      <c r="D230" s="123"/>
      <c r="E230" s="62"/>
      <c r="F230" s="63"/>
      <c r="G230" s="63"/>
      <c r="H230" s="63"/>
      <c r="I230" s="63"/>
      <c r="J230" s="62">
        <f>E230+F230+G230+H230+I230</f>
        <v>0</v>
      </c>
      <c r="K230" s="39" t="s">
        <v>11</v>
      </c>
    </row>
    <row r="231" spans="1:11" ht="95.25" customHeight="1" thickBot="1">
      <c r="A231" s="123"/>
      <c r="B231" s="114"/>
      <c r="C231" s="129"/>
      <c r="D231" s="130"/>
      <c r="E231" s="62"/>
      <c r="F231" s="63">
        <v>0</v>
      </c>
      <c r="G231" s="63">
        <v>5</v>
      </c>
      <c r="H231" s="63">
        <v>0</v>
      </c>
      <c r="I231" s="63">
        <v>0</v>
      </c>
      <c r="J231" s="62">
        <f>E231+F231+G231+H231+I231</f>
        <v>5</v>
      </c>
      <c r="K231" s="39" t="s">
        <v>23</v>
      </c>
    </row>
    <row r="232" spans="1:11" ht="70.5" customHeight="1" thickBot="1">
      <c r="A232" s="122">
        <v>51</v>
      </c>
      <c r="B232" s="112" t="s">
        <v>127</v>
      </c>
      <c r="C232" s="127" t="s">
        <v>38</v>
      </c>
      <c r="D232" s="122" t="s">
        <v>198</v>
      </c>
      <c r="E232" s="62">
        <f aca="true" t="shared" si="23" ref="E232:J232">E234+E235</f>
        <v>0</v>
      </c>
      <c r="F232" s="63">
        <f t="shared" si="23"/>
        <v>0</v>
      </c>
      <c r="G232" s="63">
        <f t="shared" si="23"/>
        <v>0</v>
      </c>
      <c r="H232" s="63">
        <f t="shared" si="23"/>
        <v>0</v>
      </c>
      <c r="I232" s="63">
        <f t="shared" si="23"/>
        <v>0</v>
      </c>
      <c r="J232" s="62">
        <f t="shared" si="23"/>
        <v>0</v>
      </c>
      <c r="K232" s="39" t="s">
        <v>1</v>
      </c>
    </row>
    <row r="233" spans="1:11" ht="15.75" thickBot="1">
      <c r="A233" s="123"/>
      <c r="B233" s="113"/>
      <c r="C233" s="128"/>
      <c r="D233" s="123"/>
      <c r="E233" s="69"/>
      <c r="F233" s="68"/>
      <c r="G233" s="68"/>
      <c r="H233" s="68"/>
      <c r="I233" s="68"/>
      <c r="J233" s="69"/>
      <c r="K233" s="39" t="s">
        <v>13</v>
      </c>
    </row>
    <row r="234" spans="1:11" ht="15.75" thickBot="1">
      <c r="A234" s="123"/>
      <c r="B234" s="113"/>
      <c r="C234" s="128"/>
      <c r="D234" s="123"/>
      <c r="E234" s="62"/>
      <c r="F234" s="63"/>
      <c r="G234" s="63"/>
      <c r="H234" s="63"/>
      <c r="I234" s="63"/>
      <c r="J234" s="62">
        <f>E234+F234+G234+H234+I234</f>
        <v>0</v>
      </c>
      <c r="K234" s="39" t="s">
        <v>11</v>
      </c>
    </row>
    <row r="235" spans="1:11" ht="86.25" customHeight="1" thickBot="1">
      <c r="A235" s="123"/>
      <c r="B235" s="114"/>
      <c r="C235" s="129"/>
      <c r="D235" s="130"/>
      <c r="E235" s="62"/>
      <c r="F235" s="63">
        <v>0</v>
      </c>
      <c r="G235" s="63">
        <v>0</v>
      </c>
      <c r="H235" s="63">
        <v>0</v>
      </c>
      <c r="I235" s="63">
        <v>0</v>
      </c>
      <c r="J235" s="62">
        <f>E235+F235+G235+H235+I235</f>
        <v>0</v>
      </c>
      <c r="K235" s="39" t="s">
        <v>23</v>
      </c>
    </row>
    <row r="236" spans="1:11" ht="85.5" customHeight="1" thickBot="1">
      <c r="A236" s="122">
        <v>52</v>
      </c>
      <c r="B236" s="112" t="s">
        <v>30</v>
      </c>
      <c r="C236" s="127" t="s">
        <v>38</v>
      </c>
      <c r="D236" s="122" t="s">
        <v>198</v>
      </c>
      <c r="E236" s="62">
        <f aca="true" t="shared" si="24" ref="E236:J236">E238+E239</f>
        <v>0</v>
      </c>
      <c r="F236" s="63">
        <f t="shared" si="24"/>
        <v>0</v>
      </c>
      <c r="G236" s="63">
        <f t="shared" si="24"/>
        <v>0</v>
      </c>
      <c r="H236" s="63">
        <f t="shared" si="24"/>
        <v>0</v>
      </c>
      <c r="I236" s="63">
        <f t="shared" si="24"/>
        <v>0</v>
      </c>
      <c r="J236" s="62">
        <f t="shared" si="24"/>
        <v>0</v>
      </c>
      <c r="K236" s="39" t="s">
        <v>1</v>
      </c>
    </row>
    <row r="237" spans="1:11" ht="27.75" customHeight="1" thickBot="1">
      <c r="A237" s="123"/>
      <c r="B237" s="102"/>
      <c r="C237" s="128"/>
      <c r="D237" s="123"/>
      <c r="E237" s="69"/>
      <c r="F237" s="68"/>
      <c r="G237" s="68"/>
      <c r="H237" s="68"/>
      <c r="I237" s="68"/>
      <c r="J237" s="69"/>
      <c r="K237" s="39" t="s">
        <v>13</v>
      </c>
    </row>
    <row r="238" spans="1:11" ht="24" customHeight="1" thickBot="1">
      <c r="A238" s="123"/>
      <c r="B238" s="102"/>
      <c r="C238" s="128"/>
      <c r="D238" s="123"/>
      <c r="E238" s="62"/>
      <c r="F238" s="63"/>
      <c r="G238" s="63"/>
      <c r="H238" s="63"/>
      <c r="I238" s="63"/>
      <c r="J238" s="62">
        <f>E238+F238+G238+H238+I238</f>
        <v>0</v>
      </c>
      <c r="K238" s="39" t="s">
        <v>11</v>
      </c>
    </row>
    <row r="239" spans="1:11" ht="48.75" customHeight="1" thickBot="1">
      <c r="A239" s="130"/>
      <c r="B239" s="103"/>
      <c r="C239" s="129"/>
      <c r="D239" s="130"/>
      <c r="E239" s="62"/>
      <c r="F239" s="63">
        <v>0</v>
      </c>
      <c r="G239" s="63">
        <v>0</v>
      </c>
      <c r="H239" s="63">
        <v>0</v>
      </c>
      <c r="I239" s="63">
        <v>0</v>
      </c>
      <c r="J239" s="62">
        <f>E239+F239+G239+H239+I239</f>
        <v>0</v>
      </c>
      <c r="K239" s="39" t="s">
        <v>23</v>
      </c>
    </row>
    <row r="240" spans="1:11" ht="111.75" customHeight="1" thickBot="1">
      <c r="A240" s="122">
        <v>53</v>
      </c>
      <c r="B240" s="112" t="s">
        <v>128</v>
      </c>
      <c r="C240" s="127" t="s">
        <v>38</v>
      </c>
      <c r="D240" s="122" t="s">
        <v>198</v>
      </c>
      <c r="E240" s="62">
        <f aca="true" t="shared" si="25" ref="E240:J240">E242+E243</f>
        <v>0</v>
      </c>
      <c r="F240" s="63">
        <f t="shared" si="25"/>
        <v>0</v>
      </c>
      <c r="G240" s="63">
        <f t="shared" si="25"/>
        <v>0</v>
      </c>
      <c r="H240" s="63">
        <f t="shared" si="25"/>
        <v>0</v>
      </c>
      <c r="I240" s="63">
        <f t="shared" si="25"/>
        <v>0</v>
      </c>
      <c r="J240" s="62">
        <f t="shared" si="25"/>
        <v>0</v>
      </c>
      <c r="K240" s="39" t="s">
        <v>1</v>
      </c>
    </row>
    <row r="241" spans="1:11" ht="15.75" thickBot="1">
      <c r="A241" s="123"/>
      <c r="B241" s="113"/>
      <c r="C241" s="128"/>
      <c r="D241" s="123"/>
      <c r="E241" s="69"/>
      <c r="F241" s="68"/>
      <c r="G241" s="68"/>
      <c r="H241" s="68"/>
      <c r="I241" s="68"/>
      <c r="J241" s="69"/>
      <c r="K241" s="39" t="s">
        <v>13</v>
      </c>
    </row>
    <row r="242" spans="1:11" ht="15.75" thickBot="1">
      <c r="A242" s="123"/>
      <c r="B242" s="113"/>
      <c r="C242" s="128"/>
      <c r="D242" s="123"/>
      <c r="E242" s="62"/>
      <c r="F242" s="63"/>
      <c r="G242" s="63"/>
      <c r="H242" s="63"/>
      <c r="I242" s="63"/>
      <c r="J242" s="62">
        <f>E242+F242+G242+H242+I242</f>
        <v>0</v>
      </c>
      <c r="K242" s="39" t="s">
        <v>11</v>
      </c>
    </row>
    <row r="243" spans="1:11" ht="33.75" customHeight="1" thickBot="1">
      <c r="A243" s="130"/>
      <c r="B243" s="114"/>
      <c r="C243" s="129"/>
      <c r="D243" s="130"/>
      <c r="E243" s="62"/>
      <c r="F243" s="63">
        <v>0</v>
      </c>
      <c r="G243" s="63">
        <v>0</v>
      </c>
      <c r="H243" s="63">
        <v>0</v>
      </c>
      <c r="I243" s="63">
        <v>0</v>
      </c>
      <c r="J243" s="62">
        <f>E243+F243+G243+H243+I243</f>
        <v>0</v>
      </c>
      <c r="K243" s="39" t="s">
        <v>23</v>
      </c>
    </row>
    <row r="244" spans="1:11" ht="85.5" customHeight="1" thickBot="1">
      <c r="A244" s="122">
        <v>54</v>
      </c>
      <c r="B244" s="112" t="s">
        <v>129</v>
      </c>
      <c r="C244" s="127" t="s">
        <v>38</v>
      </c>
      <c r="D244" s="122" t="s">
        <v>198</v>
      </c>
      <c r="E244" s="62">
        <f aca="true" t="shared" si="26" ref="E244:J244">E246+E247</f>
        <v>0</v>
      </c>
      <c r="F244" s="63">
        <f t="shared" si="26"/>
        <v>0</v>
      </c>
      <c r="G244" s="63">
        <f t="shared" si="26"/>
        <v>0</v>
      </c>
      <c r="H244" s="63">
        <f t="shared" si="26"/>
        <v>0</v>
      </c>
      <c r="I244" s="63">
        <f t="shared" si="26"/>
        <v>0</v>
      </c>
      <c r="J244" s="62">
        <f t="shared" si="26"/>
        <v>0</v>
      </c>
      <c r="K244" s="39" t="s">
        <v>1</v>
      </c>
    </row>
    <row r="245" spans="1:11" ht="15.75" thickBot="1">
      <c r="A245" s="123"/>
      <c r="B245" s="113"/>
      <c r="C245" s="128"/>
      <c r="D245" s="123"/>
      <c r="E245" s="69"/>
      <c r="F245" s="68"/>
      <c r="G245" s="68"/>
      <c r="H245" s="68"/>
      <c r="I245" s="68"/>
      <c r="J245" s="69"/>
      <c r="K245" s="39" t="s">
        <v>13</v>
      </c>
    </row>
    <row r="246" spans="1:11" ht="36.75" customHeight="1" thickBot="1">
      <c r="A246" s="123"/>
      <c r="B246" s="113"/>
      <c r="C246" s="128"/>
      <c r="D246" s="123"/>
      <c r="E246" s="62"/>
      <c r="F246" s="63"/>
      <c r="G246" s="63"/>
      <c r="H246" s="63"/>
      <c r="I246" s="63"/>
      <c r="J246" s="62">
        <f>E246+F246+G246+H246+I246</f>
        <v>0</v>
      </c>
      <c r="K246" s="39" t="s">
        <v>11</v>
      </c>
    </row>
    <row r="247" spans="1:11" ht="36" customHeight="1" thickBot="1">
      <c r="A247" s="130"/>
      <c r="B247" s="114"/>
      <c r="C247" s="129"/>
      <c r="D247" s="130"/>
      <c r="E247" s="62"/>
      <c r="F247" s="63">
        <v>0</v>
      </c>
      <c r="G247" s="63">
        <v>0</v>
      </c>
      <c r="H247" s="63">
        <v>0</v>
      </c>
      <c r="I247" s="63">
        <v>0</v>
      </c>
      <c r="J247" s="62">
        <f>E247+F247+G247+H247+I247</f>
        <v>0</v>
      </c>
      <c r="K247" s="39" t="s">
        <v>23</v>
      </c>
    </row>
    <row r="248" spans="1:11" ht="90" customHeight="1" thickBot="1">
      <c r="A248" s="122">
        <v>55</v>
      </c>
      <c r="B248" s="112" t="s">
        <v>130</v>
      </c>
      <c r="C248" s="127" t="s">
        <v>38</v>
      </c>
      <c r="D248" s="122" t="s">
        <v>198</v>
      </c>
      <c r="E248" s="62">
        <f aca="true" t="shared" si="27" ref="E248:J248">E250+E251</f>
        <v>23.2</v>
      </c>
      <c r="F248" s="63">
        <f t="shared" si="27"/>
        <v>0</v>
      </c>
      <c r="G248" s="63">
        <f>G250+G251</f>
        <v>5</v>
      </c>
      <c r="H248" s="63">
        <f t="shared" si="27"/>
        <v>0</v>
      </c>
      <c r="I248" s="63">
        <f t="shared" si="27"/>
        <v>0</v>
      </c>
      <c r="J248" s="62">
        <f t="shared" si="27"/>
        <v>28.2</v>
      </c>
      <c r="K248" s="39" t="s">
        <v>1</v>
      </c>
    </row>
    <row r="249" spans="1:11" ht="15.75" thickBot="1">
      <c r="A249" s="123"/>
      <c r="B249" s="113"/>
      <c r="C249" s="128"/>
      <c r="D249" s="123"/>
      <c r="E249" s="69"/>
      <c r="F249" s="68"/>
      <c r="G249" s="68"/>
      <c r="H249" s="68"/>
      <c r="I249" s="68"/>
      <c r="J249" s="69"/>
      <c r="K249" s="39" t="s">
        <v>13</v>
      </c>
    </row>
    <row r="250" spans="1:11" ht="33" customHeight="1" thickBot="1">
      <c r="A250" s="123"/>
      <c r="B250" s="113"/>
      <c r="C250" s="128"/>
      <c r="D250" s="123"/>
      <c r="E250" s="62"/>
      <c r="F250" s="63"/>
      <c r="G250" s="63"/>
      <c r="H250" s="63"/>
      <c r="I250" s="63"/>
      <c r="J250" s="62">
        <f>E250+F250+G250+H250+I250</f>
        <v>0</v>
      </c>
      <c r="K250" s="39" t="s">
        <v>11</v>
      </c>
    </row>
    <row r="251" spans="1:11" ht="40.5" customHeight="1" thickBot="1">
      <c r="A251" s="130"/>
      <c r="B251" s="114"/>
      <c r="C251" s="129"/>
      <c r="D251" s="130"/>
      <c r="E251" s="62">
        <v>23.2</v>
      </c>
      <c r="F251" s="63">
        <v>0</v>
      </c>
      <c r="G251" s="63">
        <v>5</v>
      </c>
      <c r="H251" s="63">
        <v>0</v>
      </c>
      <c r="I251" s="63">
        <v>0</v>
      </c>
      <c r="J251" s="62">
        <f>E251+F251+G251+H251+I251</f>
        <v>28.2</v>
      </c>
      <c r="K251" s="39" t="s">
        <v>23</v>
      </c>
    </row>
    <row r="252" spans="1:11" ht="91.5" customHeight="1" thickBot="1">
      <c r="A252" s="122">
        <v>56</v>
      </c>
      <c r="B252" s="112" t="s">
        <v>131</v>
      </c>
      <c r="C252" s="127" t="s">
        <v>38</v>
      </c>
      <c r="D252" s="122" t="s">
        <v>198</v>
      </c>
      <c r="E252" s="62">
        <f aca="true" t="shared" si="28" ref="E252:J252">E254+E255</f>
        <v>0</v>
      </c>
      <c r="F252" s="63">
        <f t="shared" si="28"/>
        <v>11</v>
      </c>
      <c r="G252" s="63">
        <f t="shared" si="28"/>
        <v>0</v>
      </c>
      <c r="H252" s="63">
        <f t="shared" si="28"/>
        <v>10</v>
      </c>
      <c r="I252" s="63">
        <f t="shared" si="28"/>
        <v>10</v>
      </c>
      <c r="J252" s="62">
        <f t="shared" si="28"/>
        <v>31</v>
      </c>
      <c r="K252" s="39" t="s">
        <v>1</v>
      </c>
    </row>
    <row r="253" spans="1:11" ht="26.25" customHeight="1" thickBot="1">
      <c r="A253" s="123"/>
      <c r="B253" s="113"/>
      <c r="C253" s="128"/>
      <c r="D253" s="123"/>
      <c r="E253" s="69"/>
      <c r="F253" s="68"/>
      <c r="G253" s="68"/>
      <c r="H253" s="68"/>
      <c r="I253" s="68"/>
      <c r="J253" s="69"/>
      <c r="K253" s="39" t="s">
        <v>13</v>
      </c>
    </row>
    <row r="254" spans="1:11" ht="27" customHeight="1" thickBot="1">
      <c r="A254" s="123"/>
      <c r="B254" s="113"/>
      <c r="C254" s="128"/>
      <c r="D254" s="123"/>
      <c r="E254" s="62"/>
      <c r="F254" s="63"/>
      <c r="G254" s="63"/>
      <c r="H254" s="63"/>
      <c r="I254" s="63"/>
      <c r="J254" s="62">
        <f>E254+F254+G254+H254+I254</f>
        <v>0</v>
      </c>
      <c r="K254" s="39" t="s">
        <v>11</v>
      </c>
    </row>
    <row r="255" spans="1:11" ht="37.5" customHeight="1" thickBot="1">
      <c r="A255" s="130"/>
      <c r="B255" s="114"/>
      <c r="C255" s="129"/>
      <c r="D255" s="130"/>
      <c r="E255" s="62"/>
      <c r="F255" s="63">
        <v>11</v>
      </c>
      <c r="G255" s="63">
        <v>0</v>
      </c>
      <c r="H255" s="63">
        <v>10</v>
      </c>
      <c r="I255" s="63">
        <v>10</v>
      </c>
      <c r="J255" s="62">
        <f>E255+F255+G255+H255+I255</f>
        <v>31</v>
      </c>
      <c r="K255" s="39" t="s">
        <v>23</v>
      </c>
    </row>
    <row r="256" spans="1:11" ht="40.5" customHeight="1" thickBot="1">
      <c r="A256" s="122">
        <v>57</v>
      </c>
      <c r="B256" s="181" t="s">
        <v>132</v>
      </c>
      <c r="C256" s="127" t="s">
        <v>38</v>
      </c>
      <c r="D256" s="122" t="s">
        <v>198</v>
      </c>
      <c r="E256" s="62">
        <f aca="true" t="shared" si="29" ref="E256:J256">E258+E259</f>
        <v>0</v>
      </c>
      <c r="F256" s="63">
        <f t="shared" si="29"/>
        <v>36.4</v>
      </c>
      <c r="G256" s="63">
        <f t="shared" si="29"/>
        <v>0</v>
      </c>
      <c r="H256" s="63">
        <f t="shared" si="29"/>
        <v>37</v>
      </c>
      <c r="I256" s="63">
        <f t="shared" si="29"/>
        <v>37</v>
      </c>
      <c r="J256" s="62">
        <f t="shared" si="29"/>
        <v>110.4</v>
      </c>
      <c r="K256" s="39" t="s">
        <v>1</v>
      </c>
    </row>
    <row r="257" spans="1:11" ht="15.75" thickBot="1">
      <c r="A257" s="123"/>
      <c r="B257" s="184"/>
      <c r="C257" s="128"/>
      <c r="D257" s="123"/>
      <c r="E257" s="69"/>
      <c r="F257" s="68"/>
      <c r="G257" s="68"/>
      <c r="H257" s="68"/>
      <c r="I257" s="68"/>
      <c r="J257" s="69"/>
      <c r="K257" s="39" t="s">
        <v>13</v>
      </c>
    </row>
    <row r="258" spans="1:11" ht="60.75" customHeight="1" thickBot="1">
      <c r="A258" s="123"/>
      <c r="B258" s="184"/>
      <c r="C258" s="128"/>
      <c r="D258" s="123"/>
      <c r="E258" s="62"/>
      <c r="F258" s="63"/>
      <c r="G258" s="63"/>
      <c r="H258" s="63"/>
      <c r="I258" s="63"/>
      <c r="J258" s="62">
        <f>E258+F258+G258+H258+I258</f>
        <v>0</v>
      </c>
      <c r="K258" s="39" t="s">
        <v>11</v>
      </c>
    </row>
    <row r="259" spans="1:11" ht="69" customHeight="1" thickBot="1">
      <c r="A259" s="130"/>
      <c r="B259" s="103"/>
      <c r="C259" s="129"/>
      <c r="D259" s="130"/>
      <c r="E259" s="62"/>
      <c r="F259" s="63">
        <v>36.4</v>
      </c>
      <c r="G259" s="63">
        <v>0</v>
      </c>
      <c r="H259" s="63">
        <v>37</v>
      </c>
      <c r="I259" s="63">
        <v>37</v>
      </c>
      <c r="J259" s="62">
        <f>E259+F259+G259+H259+I259</f>
        <v>110.4</v>
      </c>
      <c r="K259" s="39" t="s">
        <v>23</v>
      </c>
    </row>
    <row r="260" spans="1:11" ht="34.5" customHeight="1" thickBot="1">
      <c r="A260" s="185" t="s">
        <v>178</v>
      </c>
      <c r="B260" s="186"/>
      <c r="C260" s="186"/>
      <c r="D260" s="186"/>
      <c r="E260" s="186"/>
      <c r="F260" s="186"/>
      <c r="G260" s="186"/>
      <c r="H260" s="186"/>
      <c r="I260" s="186"/>
      <c r="J260" s="186"/>
      <c r="K260" s="187"/>
    </row>
    <row r="261" spans="1:11" ht="37.5" customHeight="1" thickBot="1">
      <c r="A261" s="122">
        <v>58</v>
      </c>
      <c r="B261" s="151" t="s">
        <v>78</v>
      </c>
      <c r="C261" s="127" t="s">
        <v>38</v>
      </c>
      <c r="D261" s="172" t="s">
        <v>198</v>
      </c>
      <c r="E261" s="62">
        <f>E263+E264</f>
        <v>17058.9</v>
      </c>
      <c r="F261" s="63">
        <f>F263+F264</f>
        <v>18356.9</v>
      </c>
      <c r="G261" s="63">
        <f>G263+G264</f>
        <v>22630.6</v>
      </c>
      <c r="H261" s="63">
        <f>H263+H264</f>
        <v>15945.7</v>
      </c>
      <c r="I261" s="63">
        <f>I263+I264</f>
        <v>16315.7</v>
      </c>
      <c r="J261" s="65">
        <f>I261+H261+G261+F261+E261</f>
        <v>90307.79999999999</v>
      </c>
      <c r="K261" s="39" t="s">
        <v>1</v>
      </c>
    </row>
    <row r="262" spans="1:11" ht="29.25" customHeight="1" thickBot="1">
      <c r="A262" s="123"/>
      <c r="B262" s="152"/>
      <c r="C262" s="135"/>
      <c r="D262" s="154"/>
      <c r="E262" s="69"/>
      <c r="F262" s="68"/>
      <c r="G262" s="68"/>
      <c r="H262" s="68"/>
      <c r="I262" s="68"/>
      <c r="J262" s="69"/>
      <c r="K262" s="39" t="s">
        <v>13</v>
      </c>
    </row>
    <row r="263" spans="1:11" ht="52.5" customHeight="1" thickBot="1">
      <c r="A263" s="123"/>
      <c r="B263" s="152"/>
      <c r="C263" s="135"/>
      <c r="D263" s="154"/>
      <c r="E263" s="62">
        <f aca="true" t="shared" si="30" ref="E263:I264">E267+E319</f>
        <v>2251.4</v>
      </c>
      <c r="F263" s="63">
        <f t="shared" si="30"/>
        <v>5383</v>
      </c>
      <c r="G263" s="63">
        <f t="shared" si="30"/>
        <v>3945</v>
      </c>
      <c r="H263" s="63">
        <f t="shared" si="30"/>
        <v>0</v>
      </c>
      <c r="I263" s="63">
        <f t="shared" si="30"/>
        <v>0</v>
      </c>
      <c r="J263" s="65">
        <f>I263+H263+G263+F263+E263</f>
        <v>11579.4</v>
      </c>
      <c r="K263" s="39" t="s">
        <v>11</v>
      </c>
    </row>
    <row r="264" spans="1:11" ht="47.25" customHeight="1" thickBot="1">
      <c r="A264" s="131"/>
      <c r="B264" s="162"/>
      <c r="C264" s="136"/>
      <c r="D264" s="131"/>
      <c r="E264" s="62">
        <f t="shared" si="30"/>
        <v>14807.5</v>
      </c>
      <c r="F264" s="63">
        <f t="shared" si="30"/>
        <v>12973.9</v>
      </c>
      <c r="G264" s="63">
        <f t="shared" si="30"/>
        <v>18685.6</v>
      </c>
      <c r="H264" s="63">
        <f t="shared" si="30"/>
        <v>15945.7</v>
      </c>
      <c r="I264" s="63">
        <f t="shared" si="30"/>
        <v>16315.7</v>
      </c>
      <c r="J264" s="65">
        <f>E264+F264+G264+H264+I264</f>
        <v>78728.4</v>
      </c>
      <c r="K264" s="39" t="s">
        <v>23</v>
      </c>
    </row>
    <row r="265" spans="1:11" ht="15.75" thickBot="1">
      <c r="A265" s="122">
        <v>59</v>
      </c>
      <c r="B265" s="151" t="s">
        <v>79</v>
      </c>
      <c r="C265" s="127" t="s">
        <v>38</v>
      </c>
      <c r="D265" s="172" t="s">
        <v>198</v>
      </c>
      <c r="E265" s="62">
        <f>E267+E268</f>
        <v>17058.9</v>
      </c>
      <c r="F265" s="63">
        <f>F267+F268</f>
        <v>18356.9</v>
      </c>
      <c r="G265" s="63">
        <f>G267+G268</f>
        <v>22630.6</v>
      </c>
      <c r="H265" s="63">
        <f>H267+H268</f>
        <v>15945.7</v>
      </c>
      <c r="I265" s="63">
        <f>I267+I268</f>
        <v>16315.7</v>
      </c>
      <c r="J265" s="65">
        <f>I265+H265+G265+F265+E265</f>
        <v>90307.79999999999</v>
      </c>
      <c r="K265" s="39" t="s">
        <v>1</v>
      </c>
    </row>
    <row r="266" spans="1:11" ht="15.75" thickBot="1">
      <c r="A266" s="123"/>
      <c r="B266" s="152"/>
      <c r="C266" s="135"/>
      <c r="D266" s="154"/>
      <c r="E266" s="69"/>
      <c r="F266" s="68"/>
      <c r="G266" s="68"/>
      <c r="H266" s="68"/>
      <c r="I266" s="68"/>
      <c r="J266" s="69"/>
      <c r="K266" s="39" t="s">
        <v>18</v>
      </c>
    </row>
    <row r="267" spans="1:11" ht="77.25" customHeight="1" thickBot="1">
      <c r="A267" s="123"/>
      <c r="B267" s="152"/>
      <c r="C267" s="135"/>
      <c r="D267" s="154"/>
      <c r="E267" s="62">
        <f aca="true" t="shared" si="31" ref="E267:I268">E271+E275+E279+E283+E287+E291+E295+E299+E303+E307+E311+E315</f>
        <v>2251.4</v>
      </c>
      <c r="F267" s="63">
        <f t="shared" si="31"/>
        <v>5383</v>
      </c>
      <c r="G267" s="63">
        <f t="shared" si="31"/>
        <v>3945</v>
      </c>
      <c r="H267" s="63">
        <f t="shared" si="31"/>
        <v>0</v>
      </c>
      <c r="I267" s="63">
        <f t="shared" si="31"/>
        <v>0</v>
      </c>
      <c r="J267" s="65">
        <f aca="true" t="shared" si="32" ref="J267:J273">I267+H267+G267+F267+E267</f>
        <v>11579.4</v>
      </c>
      <c r="K267" s="39" t="s">
        <v>11</v>
      </c>
    </row>
    <row r="268" spans="1:11" ht="37.5" customHeight="1" thickBot="1">
      <c r="A268" s="131"/>
      <c r="B268" s="162"/>
      <c r="C268" s="136"/>
      <c r="D268" s="131"/>
      <c r="E268" s="62">
        <f t="shared" si="31"/>
        <v>14807.5</v>
      </c>
      <c r="F268" s="63">
        <f>F272+F276+F280+F284+F288+F292+F296+F300+F304+F308+F312+F316</f>
        <v>12973.9</v>
      </c>
      <c r="G268" s="63">
        <f t="shared" si="31"/>
        <v>18685.6</v>
      </c>
      <c r="H268" s="63">
        <f t="shared" si="31"/>
        <v>15945.7</v>
      </c>
      <c r="I268" s="63">
        <f>I272+I276+I280+I284+I288+I292+I296+I300+I304+I308+I312+I316</f>
        <v>16315.7</v>
      </c>
      <c r="J268" s="65">
        <f t="shared" si="32"/>
        <v>78728.4</v>
      </c>
      <c r="K268" s="39" t="s">
        <v>23</v>
      </c>
    </row>
    <row r="269" spans="1:11" ht="15.75" thickBot="1">
      <c r="A269" s="122">
        <v>60</v>
      </c>
      <c r="B269" s="151" t="s">
        <v>80</v>
      </c>
      <c r="C269" s="127" t="s">
        <v>38</v>
      </c>
      <c r="D269" s="122" t="s">
        <v>198</v>
      </c>
      <c r="E269" s="62">
        <f>E271+E272</f>
        <v>16197.8</v>
      </c>
      <c r="F269" s="63">
        <f>F271+F272</f>
        <v>16152</v>
      </c>
      <c r="G269" s="63">
        <f>G271+G272</f>
        <v>20280.6</v>
      </c>
      <c r="H269" s="63">
        <f>H271+H272</f>
        <v>14895.7</v>
      </c>
      <c r="I269" s="63">
        <f>I271+I272</f>
        <v>15265.7</v>
      </c>
      <c r="J269" s="65">
        <f t="shared" si="32"/>
        <v>82791.8</v>
      </c>
      <c r="K269" s="39" t="s">
        <v>1</v>
      </c>
    </row>
    <row r="270" spans="1:11" ht="15.75" thickBot="1">
      <c r="A270" s="123"/>
      <c r="B270" s="152"/>
      <c r="C270" s="135"/>
      <c r="D270" s="123"/>
      <c r="E270" s="62">
        <f>E274+E278+E282+E286+E290+E294+E298+E302+E306+E310+E314+E318</f>
        <v>0</v>
      </c>
      <c r="F270" s="63">
        <f>F274+F278+F282+F286+F290+F294+F298+F302+F306+F310+F314+F318</f>
        <v>0</v>
      </c>
      <c r="G270" s="63">
        <f>G274+G278+G282+G286+G290+G294+G298+G302+G306+G310+G314+G318</f>
        <v>0</v>
      </c>
      <c r="H270" s="63">
        <f>H274+H278+H282+H286+H290+H294+H298+H302+H306+H310+H314+H318</f>
        <v>0</v>
      </c>
      <c r="I270" s="63">
        <f>I274+I278+I282+I286+I290+I294+I298+I302+I306+I310+I314+I318</f>
        <v>0</v>
      </c>
      <c r="J270" s="65">
        <f t="shared" si="32"/>
        <v>0</v>
      </c>
      <c r="K270" s="39" t="s">
        <v>13</v>
      </c>
    </row>
    <row r="271" spans="1:11" ht="94.5" customHeight="1" thickBot="1">
      <c r="A271" s="123"/>
      <c r="B271" s="152"/>
      <c r="C271" s="135"/>
      <c r="D271" s="123"/>
      <c r="E271" s="62">
        <v>2251.4</v>
      </c>
      <c r="F271" s="63">
        <v>5383</v>
      </c>
      <c r="G271" s="63">
        <v>3945</v>
      </c>
      <c r="H271" s="63">
        <v>0</v>
      </c>
      <c r="I271" s="63">
        <v>0</v>
      </c>
      <c r="J271" s="65">
        <f t="shared" si="32"/>
        <v>11579.4</v>
      </c>
      <c r="K271" s="39" t="s">
        <v>11</v>
      </c>
    </row>
    <row r="272" spans="1:11" ht="63" customHeight="1" thickBot="1">
      <c r="A272" s="131"/>
      <c r="B272" s="162"/>
      <c r="C272" s="136"/>
      <c r="D272" s="131"/>
      <c r="E272" s="62">
        <v>13946.4</v>
      </c>
      <c r="F272" s="63">
        <v>10769</v>
      </c>
      <c r="G272" s="63">
        <v>16335.6</v>
      </c>
      <c r="H272" s="63">
        <v>14895.7</v>
      </c>
      <c r="I272" s="63">
        <v>15265.7</v>
      </c>
      <c r="J272" s="65">
        <f t="shared" si="32"/>
        <v>71212.4</v>
      </c>
      <c r="K272" s="6" t="s">
        <v>23</v>
      </c>
    </row>
    <row r="273" spans="1:11" ht="15.75" thickBot="1">
      <c r="A273" s="122">
        <v>61</v>
      </c>
      <c r="B273" s="151" t="s">
        <v>81</v>
      </c>
      <c r="C273" s="127" t="s">
        <v>38</v>
      </c>
      <c r="D273" s="122" t="s">
        <v>48</v>
      </c>
      <c r="E273" s="62">
        <f>E275+E276</f>
        <v>0</v>
      </c>
      <c r="F273" s="63">
        <f>F275+F276</f>
        <v>0</v>
      </c>
      <c r="G273" s="63">
        <f>G275+G276</f>
        <v>0</v>
      </c>
      <c r="H273" s="63">
        <f>H275+H276</f>
        <v>0</v>
      </c>
      <c r="I273" s="63">
        <f>I275+I276</f>
        <v>0</v>
      </c>
      <c r="J273" s="65">
        <f t="shared" si="32"/>
        <v>0</v>
      </c>
      <c r="K273" s="39" t="s">
        <v>1</v>
      </c>
    </row>
    <row r="274" spans="1:11" ht="15.75" thickBot="1">
      <c r="A274" s="123"/>
      <c r="B274" s="152"/>
      <c r="C274" s="135"/>
      <c r="D274" s="123"/>
      <c r="E274" s="69"/>
      <c r="F274" s="68"/>
      <c r="G274" s="68"/>
      <c r="H274" s="68"/>
      <c r="I274" s="68"/>
      <c r="J274" s="69"/>
      <c r="K274" s="39" t="s">
        <v>13</v>
      </c>
    </row>
    <row r="275" spans="1:11" ht="90.75" customHeight="1" thickBot="1">
      <c r="A275" s="123"/>
      <c r="B275" s="152"/>
      <c r="C275" s="135"/>
      <c r="D275" s="123"/>
      <c r="E275" s="62"/>
      <c r="F275" s="63"/>
      <c r="G275" s="63"/>
      <c r="H275" s="63"/>
      <c r="I275" s="63"/>
      <c r="J275" s="65">
        <f>I275+H275+G275+F275+E275</f>
        <v>0</v>
      </c>
      <c r="K275" s="39" t="s">
        <v>11</v>
      </c>
    </row>
    <row r="276" spans="1:11" ht="33.75" customHeight="1" thickBot="1">
      <c r="A276" s="131"/>
      <c r="B276" s="162"/>
      <c r="C276" s="136"/>
      <c r="D276" s="131"/>
      <c r="E276" s="69">
        <v>0</v>
      </c>
      <c r="F276" s="68">
        <v>0</v>
      </c>
      <c r="G276" s="68">
        <v>0</v>
      </c>
      <c r="H276" s="68">
        <v>0</v>
      </c>
      <c r="I276" s="68">
        <v>0</v>
      </c>
      <c r="J276" s="65">
        <f>I276+H276+G276+F276+E276</f>
        <v>0</v>
      </c>
      <c r="K276" s="6" t="s">
        <v>23</v>
      </c>
    </row>
    <row r="277" spans="1:11" ht="15.75" thickBot="1">
      <c r="A277" s="122">
        <v>62</v>
      </c>
      <c r="B277" s="151" t="s">
        <v>82</v>
      </c>
      <c r="C277" s="127" t="s">
        <v>38</v>
      </c>
      <c r="D277" s="122" t="s">
        <v>48</v>
      </c>
      <c r="E277" s="62">
        <f>E279+E280</f>
        <v>0</v>
      </c>
      <c r="F277" s="63">
        <f>F279+F280</f>
        <v>0</v>
      </c>
      <c r="G277" s="63">
        <f>G279+G280</f>
        <v>0</v>
      </c>
      <c r="H277" s="63">
        <f>H279+H280</f>
        <v>0</v>
      </c>
      <c r="I277" s="63">
        <f>I279+I280</f>
        <v>0</v>
      </c>
      <c r="J277" s="65">
        <f>I277+H277+G277+F277+E277</f>
        <v>0</v>
      </c>
      <c r="K277" s="39" t="s">
        <v>1</v>
      </c>
    </row>
    <row r="278" spans="1:11" ht="15.75" thickBot="1">
      <c r="A278" s="123"/>
      <c r="B278" s="152"/>
      <c r="C278" s="135"/>
      <c r="D278" s="123"/>
      <c r="E278" s="69"/>
      <c r="F278" s="68"/>
      <c r="G278" s="68"/>
      <c r="H278" s="68"/>
      <c r="I278" s="68"/>
      <c r="J278" s="69"/>
      <c r="K278" s="39" t="s">
        <v>13</v>
      </c>
    </row>
    <row r="279" spans="1:11" ht="82.5" customHeight="1" thickBot="1">
      <c r="A279" s="123"/>
      <c r="B279" s="152"/>
      <c r="C279" s="135"/>
      <c r="D279" s="123"/>
      <c r="E279" s="62"/>
      <c r="F279" s="63"/>
      <c r="G279" s="63"/>
      <c r="H279" s="63"/>
      <c r="I279" s="63"/>
      <c r="J279" s="65">
        <f>I279+H279+G279+F279+E279</f>
        <v>0</v>
      </c>
      <c r="K279" s="39" t="s">
        <v>11</v>
      </c>
    </row>
    <row r="280" spans="1:11" ht="45" customHeight="1" thickBot="1">
      <c r="A280" s="131"/>
      <c r="B280" s="162"/>
      <c r="C280" s="136"/>
      <c r="D280" s="131"/>
      <c r="E280" s="69">
        <v>0</v>
      </c>
      <c r="F280" s="68">
        <v>0</v>
      </c>
      <c r="G280" s="68">
        <v>0</v>
      </c>
      <c r="H280" s="68">
        <v>0</v>
      </c>
      <c r="I280" s="68">
        <v>0</v>
      </c>
      <c r="J280" s="65">
        <f>I280+H280+G280+F280+E280</f>
        <v>0</v>
      </c>
      <c r="K280" s="6" t="s">
        <v>23</v>
      </c>
    </row>
    <row r="281" spans="1:11" ht="37.5" customHeight="1" thickBot="1">
      <c r="A281" s="122">
        <v>63</v>
      </c>
      <c r="B281" s="151" t="s">
        <v>83</v>
      </c>
      <c r="C281" s="127" t="s">
        <v>38</v>
      </c>
      <c r="D281" s="122" t="s">
        <v>198</v>
      </c>
      <c r="E281" s="62">
        <f>E283+E284</f>
        <v>850</v>
      </c>
      <c r="F281" s="63">
        <f>F283+F284</f>
        <v>2193.3</v>
      </c>
      <c r="G281" s="63">
        <f>G283+G284</f>
        <v>2300</v>
      </c>
      <c r="H281" s="63">
        <f>H283+H284</f>
        <v>1000</v>
      </c>
      <c r="I281" s="63">
        <f>I283+I284</f>
        <v>1000</v>
      </c>
      <c r="J281" s="65">
        <f>I281+H281+G281+F281+E281</f>
        <v>7343.3</v>
      </c>
      <c r="K281" s="39" t="s">
        <v>1</v>
      </c>
    </row>
    <row r="282" spans="1:11" ht="30" customHeight="1" thickBot="1">
      <c r="A282" s="123"/>
      <c r="B282" s="152"/>
      <c r="C282" s="135"/>
      <c r="D282" s="123"/>
      <c r="E282" s="69"/>
      <c r="F282" s="68"/>
      <c r="G282" s="68"/>
      <c r="H282" s="68"/>
      <c r="I282" s="68"/>
      <c r="J282" s="69"/>
      <c r="K282" s="39" t="s">
        <v>13</v>
      </c>
    </row>
    <row r="283" spans="1:11" ht="36.75" customHeight="1" thickBot="1">
      <c r="A283" s="123"/>
      <c r="B283" s="152"/>
      <c r="C283" s="135"/>
      <c r="D283" s="123"/>
      <c r="E283" s="62"/>
      <c r="F283" s="63"/>
      <c r="G283" s="63"/>
      <c r="H283" s="63"/>
      <c r="I283" s="63"/>
      <c r="J283" s="65">
        <f>I283+H283+G283+F283+E283</f>
        <v>0</v>
      </c>
      <c r="K283" s="39" t="s">
        <v>11</v>
      </c>
    </row>
    <row r="284" spans="1:11" ht="86.25" customHeight="1" thickBot="1">
      <c r="A284" s="131"/>
      <c r="B284" s="162"/>
      <c r="C284" s="136"/>
      <c r="D284" s="131"/>
      <c r="E284" s="62">
        <v>850</v>
      </c>
      <c r="F284" s="63">
        <v>2193.3</v>
      </c>
      <c r="G284" s="63">
        <v>2300</v>
      </c>
      <c r="H284" s="63">
        <v>1000</v>
      </c>
      <c r="I284" s="63">
        <v>1000</v>
      </c>
      <c r="J284" s="65">
        <f>I284+H284+G284+F284+E284</f>
        <v>7343.3</v>
      </c>
      <c r="K284" s="6" t="s">
        <v>23</v>
      </c>
    </row>
    <row r="285" spans="1:11" ht="15.75" thickBot="1">
      <c r="A285" s="122">
        <v>64</v>
      </c>
      <c r="B285" s="151" t="s">
        <v>84</v>
      </c>
      <c r="C285" s="127" t="s">
        <v>38</v>
      </c>
      <c r="D285" s="122" t="s">
        <v>198</v>
      </c>
      <c r="E285" s="62">
        <f>E287+E288</f>
        <v>0</v>
      </c>
      <c r="F285" s="63">
        <f>F287+F288</f>
        <v>0</v>
      </c>
      <c r="G285" s="63">
        <f>G287+G288</f>
        <v>0</v>
      </c>
      <c r="H285" s="63">
        <f>H287+H288</f>
        <v>0</v>
      </c>
      <c r="I285" s="63">
        <f>I287+I288</f>
        <v>0</v>
      </c>
      <c r="J285" s="65">
        <f>I285+H285+G285+F285+E285</f>
        <v>0</v>
      </c>
      <c r="K285" s="39" t="s">
        <v>1</v>
      </c>
    </row>
    <row r="286" spans="1:11" ht="108.75" customHeight="1" thickBot="1">
      <c r="A286" s="123"/>
      <c r="B286" s="152"/>
      <c r="C286" s="135"/>
      <c r="D286" s="123"/>
      <c r="E286" s="69"/>
      <c r="F286" s="68"/>
      <c r="G286" s="68"/>
      <c r="H286" s="68"/>
      <c r="I286" s="68"/>
      <c r="J286" s="69"/>
      <c r="K286" s="39" t="s">
        <v>13</v>
      </c>
    </row>
    <row r="287" spans="1:11" ht="25.5" customHeight="1" thickBot="1">
      <c r="A287" s="123"/>
      <c r="B287" s="152"/>
      <c r="C287" s="135"/>
      <c r="D287" s="123"/>
      <c r="E287" s="62"/>
      <c r="F287" s="63"/>
      <c r="G287" s="63"/>
      <c r="H287" s="63"/>
      <c r="I287" s="63"/>
      <c r="J287" s="65">
        <f>I287+H287+G287+F287+E287</f>
        <v>0</v>
      </c>
      <c r="K287" s="39" t="s">
        <v>11</v>
      </c>
    </row>
    <row r="288" spans="1:11" ht="30" customHeight="1" thickBot="1">
      <c r="A288" s="131"/>
      <c r="B288" s="162"/>
      <c r="C288" s="136"/>
      <c r="D288" s="131"/>
      <c r="E288" s="62">
        <v>0</v>
      </c>
      <c r="F288" s="63">
        <v>0</v>
      </c>
      <c r="G288" s="63">
        <v>0</v>
      </c>
      <c r="H288" s="63">
        <v>0</v>
      </c>
      <c r="I288" s="63">
        <v>0</v>
      </c>
      <c r="J288" s="65">
        <f>I288+H288+G288+F288+E288</f>
        <v>0</v>
      </c>
      <c r="K288" s="6" t="s">
        <v>23</v>
      </c>
    </row>
    <row r="289" spans="1:11" ht="15.75" thickBot="1">
      <c r="A289" s="122">
        <v>65</v>
      </c>
      <c r="B289" s="151" t="s">
        <v>85</v>
      </c>
      <c r="C289" s="127" t="s">
        <v>38</v>
      </c>
      <c r="D289" s="122" t="s">
        <v>198</v>
      </c>
      <c r="E289" s="62">
        <f>E291+E292</f>
        <v>0</v>
      </c>
      <c r="F289" s="63">
        <f>F291+F292</f>
        <v>0</v>
      </c>
      <c r="G289" s="63">
        <f>G291+G292</f>
        <v>0</v>
      </c>
      <c r="H289" s="63">
        <f>H291+H292</f>
        <v>0</v>
      </c>
      <c r="I289" s="63">
        <f>I291+I292</f>
        <v>0</v>
      </c>
      <c r="J289" s="65">
        <f>I289+H289+G289+F289+E289</f>
        <v>0</v>
      </c>
      <c r="K289" s="39" t="s">
        <v>1</v>
      </c>
    </row>
    <row r="290" spans="1:11" ht="92.25" customHeight="1" thickBot="1">
      <c r="A290" s="123"/>
      <c r="B290" s="152"/>
      <c r="C290" s="135"/>
      <c r="D290" s="123"/>
      <c r="E290" s="69"/>
      <c r="F290" s="68"/>
      <c r="G290" s="68"/>
      <c r="H290" s="68"/>
      <c r="I290" s="68"/>
      <c r="J290" s="69"/>
      <c r="K290" s="39" t="s">
        <v>13</v>
      </c>
    </row>
    <row r="291" spans="1:11" ht="36" customHeight="1" thickBot="1">
      <c r="A291" s="123"/>
      <c r="B291" s="152"/>
      <c r="C291" s="135"/>
      <c r="D291" s="123"/>
      <c r="E291" s="62"/>
      <c r="F291" s="63"/>
      <c r="G291" s="63"/>
      <c r="H291" s="63"/>
      <c r="I291" s="63"/>
      <c r="J291" s="65">
        <f>I291+H291+G291+F291+E291</f>
        <v>0</v>
      </c>
      <c r="K291" s="39" t="s">
        <v>11</v>
      </c>
    </row>
    <row r="292" spans="1:11" ht="31.5" customHeight="1" thickBot="1">
      <c r="A292" s="131"/>
      <c r="B292" s="162"/>
      <c r="C292" s="136"/>
      <c r="D292" s="131"/>
      <c r="E292" s="69">
        <v>0</v>
      </c>
      <c r="F292" s="68">
        <v>0</v>
      </c>
      <c r="G292" s="68">
        <v>0</v>
      </c>
      <c r="H292" s="68">
        <v>0</v>
      </c>
      <c r="I292" s="68">
        <v>0</v>
      </c>
      <c r="J292" s="65">
        <f>I292+H292+G292+F292+E292</f>
        <v>0</v>
      </c>
      <c r="K292" s="6" t="s">
        <v>23</v>
      </c>
    </row>
    <row r="293" spans="1:11" ht="15.75" thickBot="1">
      <c r="A293" s="122">
        <v>66</v>
      </c>
      <c r="B293" s="151" t="s">
        <v>86</v>
      </c>
      <c r="C293" s="127" t="s">
        <v>38</v>
      </c>
      <c r="D293" s="122" t="s">
        <v>198</v>
      </c>
      <c r="E293" s="62">
        <f>E295+E296</f>
        <v>0</v>
      </c>
      <c r="F293" s="63">
        <f>F295+F296</f>
        <v>0</v>
      </c>
      <c r="G293" s="63">
        <f>G295+G296</f>
        <v>0</v>
      </c>
      <c r="H293" s="63">
        <f>H295+H296</f>
        <v>0</v>
      </c>
      <c r="I293" s="63">
        <f>I295+I296</f>
        <v>0</v>
      </c>
      <c r="J293" s="65">
        <f>I293+H293+G293+F293+E293</f>
        <v>0</v>
      </c>
      <c r="K293" s="39" t="s">
        <v>1</v>
      </c>
    </row>
    <row r="294" spans="1:11" ht="26.25" customHeight="1" thickBot="1">
      <c r="A294" s="123"/>
      <c r="B294" s="152"/>
      <c r="C294" s="135"/>
      <c r="D294" s="123"/>
      <c r="E294" s="69"/>
      <c r="F294" s="68"/>
      <c r="G294" s="68"/>
      <c r="H294" s="68"/>
      <c r="I294" s="68"/>
      <c r="J294" s="69"/>
      <c r="K294" s="39" t="s">
        <v>13</v>
      </c>
    </row>
    <row r="295" spans="1:11" ht="102.75" customHeight="1" thickBot="1">
      <c r="A295" s="123"/>
      <c r="B295" s="152"/>
      <c r="C295" s="135"/>
      <c r="D295" s="123"/>
      <c r="E295" s="62"/>
      <c r="F295" s="63"/>
      <c r="G295" s="63"/>
      <c r="H295" s="63"/>
      <c r="I295" s="63"/>
      <c r="J295" s="65">
        <f>I295+H295+G295+F295+E295</f>
        <v>0</v>
      </c>
      <c r="K295" s="39" t="s">
        <v>11</v>
      </c>
    </row>
    <row r="296" spans="1:11" ht="40.5" customHeight="1" thickBot="1">
      <c r="A296" s="131"/>
      <c r="B296" s="162"/>
      <c r="C296" s="136"/>
      <c r="D296" s="131"/>
      <c r="E296" s="69">
        <v>0</v>
      </c>
      <c r="F296" s="68">
        <v>0</v>
      </c>
      <c r="G296" s="68">
        <v>0</v>
      </c>
      <c r="H296" s="68">
        <v>0</v>
      </c>
      <c r="I296" s="68">
        <v>0</v>
      </c>
      <c r="J296" s="65">
        <f>I296+H296+G296+F296+E296</f>
        <v>0</v>
      </c>
      <c r="K296" s="6" t="s">
        <v>23</v>
      </c>
    </row>
    <row r="297" spans="1:11" ht="15.75" thickBot="1">
      <c r="A297" s="122">
        <v>67</v>
      </c>
      <c r="B297" s="151" t="s">
        <v>50</v>
      </c>
      <c r="C297" s="127" t="s">
        <v>38</v>
      </c>
      <c r="D297" s="122" t="s">
        <v>49</v>
      </c>
      <c r="E297" s="62">
        <f>E299+E300</f>
        <v>0</v>
      </c>
      <c r="F297" s="63">
        <f>F299+F300</f>
        <v>0</v>
      </c>
      <c r="G297" s="63">
        <f>G299+G300</f>
        <v>0</v>
      </c>
      <c r="H297" s="63">
        <f>H299+H300</f>
        <v>0</v>
      </c>
      <c r="I297" s="63">
        <f>I299+I300</f>
        <v>0</v>
      </c>
      <c r="J297" s="65">
        <f>I297+H297+G297+F297+E297</f>
        <v>0</v>
      </c>
      <c r="K297" s="39" t="s">
        <v>1</v>
      </c>
    </row>
    <row r="298" spans="1:11" ht="46.5" customHeight="1" thickBot="1">
      <c r="A298" s="123"/>
      <c r="B298" s="152"/>
      <c r="C298" s="135"/>
      <c r="D298" s="123"/>
      <c r="E298" s="69"/>
      <c r="F298" s="68"/>
      <c r="G298" s="68"/>
      <c r="H298" s="68"/>
      <c r="I298" s="68"/>
      <c r="J298" s="69"/>
      <c r="K298" s="39" t="s">
        <v>13</v>
      </c>
    </row>
    <row r="299" spans="1:11" ht="73.5" customHeight="1" thickBot="1">
      <c r="A299" s="123"/>
      <c r="B299" s="152"/>
      <c r="C299" s="135"/>
      <c r="D299" s="123"/>
      <c r="E299" s="62"/>
      <c r="F299" s="63"/>
      <c r="G299" s="63"/>
      <c r="H299" s="63"/>
      <c r="I299" s="63"/>
      <c r="J299" s="65">
        <f>I299+H299+G299+F299+E299</f>
        <v>0</v>
      </c>
      <c r="K299" s="39" t="s">
        <v>11</v>
      </c>
    </row>
    <row r="300" spans="1:11" ht="26.25" thickBot="1">
      <c r="A300" s="131"/>
      <c r="B300" s="162"/>
      <c r="C300" s="136"/>
      <c r="D300" s="131"/>
      <c r="E300" s="69"/>
      <c r="F300" s="68"/>
      <c r="G300" s="68"/>
      <c r="H300" s="68">
        <v>0</v>
      </c>
      <c r="I300" s="68">
        <v>0</v>
      </c>
      <c r="J300" s="65">
        <f>I300+H300+G300+F300+E300</f>
        <v>0</v>
      </c>
      <c r="K300" s="6" t="s">
        <v>23</v>
      </c>
    </row>
    <row r="301" spans="1:11" ht="15.75" thickBot="1">
      <c r="A301" s="122">
        <v>68</v>
      </c>
      <c r="B301" s="151" t="s">
        <v>87</v>
      </c>
      <c r="C301" s="127" t="s">
        <v>38</v>
      </c>
      <c r="D301" s="122" t="s">
        <v>198</v>
      </c>
      <c r="E301" s="62">
        <f>E303+E304</f>
        <v>0</v>
      </c>
      <c r="F301" s="63">
        <f>F303+F304</f>
        <v>0</v>
      </c>
      <c r="G301" s="63">
        <f>G303+G304</f>
        <v>0</v>
      </c>
      <c r="H301" s="63">
        <f>H303+H304</f>
        <v>0</v>
      </c>
      <c r="I301" s="63">
        <f>I303+I304</f>
        <v>0</v>
      </c>
      <c r="J301" s="65">
        <f>I301+H301+G301+F301+E301</f>
        <v>0</v>
      </c>
      <c r="K301" s="39" t="s">
        <v>1</v>
      </c>
    </row>
    <row r="302" spans="1:11" ht="41.25" customHeight="1" thickBot="1">
      <c r="A302" s="123"/>
      <c r="B302" s="152"/>
      <c r="C302" s="135"/>
      <c r="D302" s="123"/>
      <c r="E302" s="69"/>
      <c r="F302" s="68"/>
      <c r="G302" s="68"/>
      <c r="H302" s="68"/>
      <c r="I302" s="68"/>
      <c r="J302" s="69"/>
      <c r="K302" s="39" t="s">
        <v>13</v>
      </c>
    </row>
    <row r="303" spans="1:11" ht="75.75" customHeight="1" thickBot="1">
      <c r="A303" s="123"/>
      <c r="B303" s="152"/>
      <c r="C303" s="135"/>
      <c r="D303" s="123"/>
      <c r="E303" s="62"/>
      <c r="F303" s="63"/>
      <c r="G303" s="63"/>
      <c r="H303" s="63"/>
      <c r="I303" s="63"/>
      <c r="J303" s="65">
        <f>I303+H303+G303+F303+E303</f>
        <v>0</v>
      </c>
      <c r="K303" s="39" t="s">
        <v>11</v>
      </c>
    </row>
    <row r="304" spans="1:11" ht="42.75" customHeight="1" thickBot="1">
      <c r="A304" s="131"/>
      <c r="B304" s="162"/>
      <c r="C304" s="136"/>
      <c r="D304" s="131"/>
      <c r="E304" s="69">
        <v>0</v>
      </c>
      <c r="F304" s="68">
        <v>0</v>
      </c>
      <c r="G304" s="68">
        <v>0</v>
      </c>
      <c r="H304" s="68">
        <v>0</v>
      </c>
      <c r="I304" s="68">
        <v>0</v>
      </c>
      <c r="J304" s="65">
        <f>I304+H304+G304+F304+E304</f>
        <v>0</v>
      </c>
      <c r="K304" s="6" t="s">
        <v>23</v>
      </c>
    </row>
    <row r="305" spans="1:11" ht="33" customHeight="1" thickBot="1">
      <c r="A305" s="122">
        <v>69</v>
      </c>
      <c r="B305" s="151" t="s">
        <v>88</v>
      </c>
      <c r="C305" s="127" t="s">
        <v>38</v>
      </c>
      <c r="D305" s="122" t="s">
        <v>48</v>
      </c>
      <c r="E305" s="62">
        <f>E307+E308</f>
        <v>0</v>
      </c>
      <c r="F305" s="63">
        <f>F307+F308</f>
        <v>0</v>
      </c>
      <c r="G305" s="63">
        <f>G307+G308</f>
        <v>0</v>
      </c>
      <c r="H305" s="63">
        <f>H307+H308</f>
        <v>0</v>
      </c>
      <c r="I305" s="63">
        <f>I307+I308</f>
        <v>0</v>
      </c>
      <c r="J305" s="65">
        <f>I305+H305+G305+F305+E305</f>
        <v>0</v>
      </c>
      <c r="K305" s="39" t="s">
        <v>1</v>
      </c>
    </row>
    <row r="306" spans="1:11" ht="48.75" customHeight="1" thickBot="1">
      <c r="A306" s="123"/>
      <c r="B306" s="152"/>
      <c r="C306" s="135"/>
      <c r="D306" s="123"/>
      <c r="E306" s="69"/>
      <c r="F306" s="68"/>
      <c r="G306" s="68"/>
      <c r="H306" s="68"/>
      <c r="I306" s="68"/>
      <c r="J306" s="69"/>
      <c r="K306" s="39" t="s">
        <v>13</v>
      </c>
    </row>
    <row r="307" spans="1:11" ht="46.5" customHeight="1" thickBot="1">
      <c r="A307" s="123"/>
      <c r="B307" s="152"/>
      <c r="C307" s="135"/>
      <c r="D307" s="123"/>
      <c r="E307" s="62"/>
      <c r="F307" s="63"/>
      <c r="G307" s="63"/>
      <c r="H307" s="63"/>
      <c r="I307" s="63"/>
      <c r="J307" s="65">
        <f>I307+H307+G307+F307+E307</f>
        <v>0</v>
      </c>
      <c r="K307" s="39" t="s">
        <v>11</v>
      </c>
    </row>
    <row r="308" spans="1:11" ht="30" customHeight="1" thickBot="1">
      <c r="A308" s="131"/>
      <c r="B308" s="162"/>
      <c r="C308" s="136"/>
      <c r="D308" s="131"/>
      <c r="E308" s="69">
        <v>0</v>
      </c>
      <c r="F308" s="68">
        <v>0</v>
      </c>
      <c r="G308" s="68">
        <v>0</v>
      </c>
      <c r="H308" s="68">
        <v>0</v>
      </c>
      <c r="I308" s="68">
        <v>0</v>
      </c>
      <c r="J308" s="65">
        <f>I308+H308+G308+F308+E308</f>
        <v>0</v>
      </c>
      <c r="K308" s="6" t="s">
        <v>23</v>
      </c>
    </row>
    <row r="309" spans="1:11" ht="44.25" customHeight="1" thickBot="1">
      <c r="A309" s="122">
        <v>70</v>
      </c>
      <c r="B309" s="151" t="s">
        <v>89</v>
      </c>
      <c r="C309" s="127" t="s">
        <v>38</v>
      </c>
      <c r="D309" s="122" t="s">
        <v>48</v>
      </c>
      <c r="E309" s="62">
        <f>E311+E312</f>
        <v>11.1</v>
      </c>
      <c r="F309" s="63">
        <f>F311+F312</f>
        <v>11.6</v>
      </c>
      <c r="G309" s="63">
        <f>G311+G312</f>
        <v>50</v>
      </c>
      <c r="H309" s="63">
        <f>H311+H312</f>
        <v>50</v>
      </c>
      <c r="I309" s="63">
        <f>I311+I312</f>
        <v>50</v>
      </c>
      <c r="J309" s="65">
        <f>I309+H309+G309+F309+E309</f>
        <v>172.7</v>
      </c>
      <c r="K309" s="39" t="s">
        <v>1</v>
      </c>
    </row>
    <row r="310" spans="1:11" ht="15.75" thickBot="1">
      <c r="A310" s="123"/>
      <c r="B310" s="152"/>
      <c r="C310" s="135"/>
      <c r="D310" s="123"/>
      <c r="E310" s="69"/>
      <c r="F310" s="68"/>
      <c r="G310" s="68"/>
      <c r="H310" s="68"/>
      <c r="I310" s="68"/>
      <c r="J310" s="69"/>
      <c r="K310" s="39" t="s">
        <v>13</v>
      </c>
    </row>
    <row r="311" spans="1:11" ht="54.75" customHeight="1" thickBot="1">
      <c r="A311" s="123"/>
      <c r="B311" s="152"/>
      <c r="C311" s="135"/>
      <c r="D311" s="123"/>
      <c r="E311" s="62"/>
      <c r="F311" s="63"/>
      <c r="G311" s="63"/>
      <c r="H311" s="63"/>
      <c r="I311" s="63"/>
      <c r="J311" s="65">
        <f>I311+H311+G311+F311+E311</f>
        <v>0</v>
      </c>
      <c r="K311" s="39" t="s">
        <v>11</v>
      </c>
    </row>
    <row r="312" spans="1:11" ht="49.5" customHeight="1" thickBot="1">
      <c r="A312" s="131"/>
      <c r="B312" s="162"/>
      <c r="C312" s="136"/>
      <c r="D312" s="131"/>
      <c r="E312" s="62">
        <v>11.1</v>
      </c>
      <c r="F312" s="63">
        <v>11.6</v>
      </c>
      <c r="G312" s="63">
        <v>50</v>
      </c>
      <c r="H312" s="63">
        <v>50</v>
      </c>
      <c r="I312" s="63">
        <v>50</v>
      </c>
      <c r="J312" s="65">
        <f>I312+H312+G312+F312+E312</f>
        <v>172.7</v>
      </c>
      <c r="K312" s="6" t="s">
        <v>23</v>
      </c>
    </row>
    <row r="313" spans="1:11" ht="15.75" thickBot="1">
      <c r="A313" s="122">
        <v>71</v>
      </c>
      <c r="B313" s="151" t="s">
        <v>90</v>
      </c>
      <c r="C313" s="127" t="s">
        <v>38</v>
      </c>
      <c r="D313" s="122" t="s">
        <v>198</v>
      </c>
      <c r="E313" s="62">
        <f>E315+E316</f>
        <v>0</v>
      </c>
      <c r="F313" s="63">
        <f>F315+F316</f>
        <v>0</v>
      </c>
      <c r="G313" s="63">
        <f>G315+G316</f>
        <v>0</v>
      </c>
      <c r="H313" s="63">
        <f>H315+H316</f>
        <v>0</v>
      </c>
      <c r="I313" s="63">
        <f>I315+I316</f>
        <v>0</v>
      </c>
      <c r="J313" s="65">
        <f>I313+H313+G313+F313+E313</f>
        <v>0</v>
      </c>
      <c r="K313" s="39" t="s">
        <v>1</v>
      </c>
    </row>
    <row r="314" spans="1:11" ht="54.75" customHeight="1" thickBot="1">
      <c r="A314" s="123"/>
      <c r="B314" s="152"/>
      <c r="C314" s="128"/>
      <c r="D314" s="123"/>
      <c r="E314" s="69"/>
      <c r="F314" s="68"/>
      <c r="G314" s="68"/>
      <c r="H314" s="68"/>
      <c r="I314" s="68"/>
      <c r="J314" s="69"/>
      <c r="K314" s="39" t="s">
        <v>13</v>
      </c>
    </row>
    <row r="315" spans="1:11" ht="72.75" customHeight="1" thickBot="1">
      <c r="A315" s="123"/>
      <c r="B315" s="152"/>
      <c r="C315" s="128"/>
      <c r="D315" s="123"/>
      <c r="E315" s="62"/>
      <c r="F315" s="63"/>
      <c r="G315" s="63"/>
      <c r="H315" s="63"/>
      <c r="I315" s="63"/>
      <c r="J315" s="65">
        <f>I315+H315+G315+F315+E315</f>
        <v>0</v>
      </c>
      <c r="K315" s="39" t="s">
        <v>11</v>
      </c>
    </row>
    <row r="316" spans="1:11" ht="39.75" customHeight="1" thickBot="1">
      <c r="A316" s="130"/>
      <c r="B316" s="153"/>
      <c r="C316" s="129"/>
      <c r="D316" s="130"/>
      <c r="E316" s="69">
        <v>0</v>
      </c>
      <c r="F316" s="68">
        <v>0</v>
      </c>
      <c r="G316" s="68">
        <v>0</v>
      </c>
      <c r="H316" s="68">
        <v>0</v>
      </c>
      <c r="I316" s="68">
        <v>0</v>
      </c>
      <c r="J316" s="65">
        <f>I316+H316+G316+F316+E316</f>
        <v>0</v>
      </c>
      <c r="K316" s="6" t="s">
        <v>23</v>
      </c>
    </row>
    <row r="317" spans="1:11" ht="15.75" thickBot="1">
      <c r="A317" s="122">
        <v>72</v>
      </c>
      <c r="B317" s="151" t="s">
        <v>91</v>
      </c>
      <c r="C317" s="127" t="s">
        <v>38</v>
      </c>
      <c r="D317" s="122" t="s">
        <v>198</v>
      </c>
      <c r="E317" s="62">
        <f>E319+E320</f>
        <v>0</v>
      </c>
      <c r="F317" s="63">
        <f>F319+F320</f>
        <v>0</v>
      </c>
      <c r="G317" s="63">
        <f>G319+G320</f>
        <v>0</v>
      </c>
      <c r="H317" s="63">
        <f>H319+H320</f>
        <v>0</v>
      </c>
      <c r="I317" s="63">
        <f>I319+I320</f>
        <v>0</v>
      </c>
      <c r="J317" s="65">
        <f>I317+H317+G317+F317+E317</f>
        <v>0</v>
      </c>
      <c r="K317" s="39" t="s">
        <v>1</v>
      </c>
    </row>
    <row r="318" spans="1:11" ht="57" customHeight="1" thickBot="1">
      <c r="A318" s="123"/>
      <c r="B318" s="152"/>
      <c r="C318" s="128"/>
      <c r="D318" s="123"/>
      <c r="E318" s="69"/>
      <c r="F318" s="68"/>
      <c r="G318" s="68"/>
      <c r="H318" s="68"/>
      <c r="I318" s="68"/>
      <c r="J318" s="69"/>
      <c r="K318" s="39" t="s">
        <v>13</v>
      </c>
    </row>
    <row r="319" spans="1:11" ht="75" customHeight="1" thickBot="1">
      <c r="A319" s="123"/>
      <c r="B319" s="152"/>
      <c r="C319" s="128"/>
      <c r="D319" s="123"/>
      <c r="E319" s="62">
        <v>0</v>
      </c>
      <c r="F319" s="63">
        <v>0</v>
      </c>
      <c r="G319" s="63">
        <v>0</v>
      </c>
      <c r="H319" s="63">
        <v>0</v>
      </c>
      <c r="I319" s="63">
        <v>0</v>
      </c>
      <c r="J319" s="65">
        <f>I319+H319+G319+F319+E319</f>
        <v>0</v>
      </c>
      <c r="K319" s="39" t="s">
        <v>11</v>
      </c>
    </row>
    <row r="320" spans="1:11" ht="37.5" customHeight="1" thickBot="1">
      <c r="A320" s="130"/>
      <c r="B320" s="153"/>
      <c r="C320" s="129"/>
      <c r="D320" s="130"/>
      <c r="E320" s="69">
        <f>E324</f>
        <v>0</v>
      </c>
      <c r="F320" s="68">
        <f>F324</f>
        <v>0</v>
      </c>
      <c r="G320" s="68">
        <f>G324</f>
        <v>0</v>
      </c>
      <c r="H320" s="68">
        <f>H324</f>
        <v>0</v>
      </c>
      <c r="I320" s="68">
        <f>I324</f>
        <v>0</v>
      </c>
      <c r="J320" s="65">
        <f>I320+H320+G320+F320+E320</f>
        <v>0</v>
      </c>
      <c r="K320" s="6" t="s">
        <v>23</v>
      </c>
    </row>
    <row r="321" spans="1:11" ht="31.5" customHeight="1" thickBot="1">
      <c r="A321" s="122">
        <v>73</v>
      </c>
      <c r="B321" s="151" t="s">
        <v>92</v>
      </c>
      <c r="C321" s="127" t="s">
        <v>38</v>
      </c>
      <c r="D321" s="122" t="s">
        <v>198</v>
      </c>
      <c r="E321" s="62">
        <f>E323+E324</f>
        <v>0</v>
      </c>
      <c r="F321" s="63">
        <f>F323+F324</f>
        <v>0</v>
      </c>
      <c r="G321" s="63">
        <f>G323+G324</f>
        <v>0</v>
      </c>
      <c r="H321" s="63">
        <f>H323+H324</f>
        <v>0</v>
      </c>
      <c r="I321" s="63">
        <f>I323+I324</f>
        <v>0</v>
      </c>
      <c r="J321" s="65">
        <f>I321+H321+G321+F321+E321</f>
        <v>0</v>
      </c>
      <c r="K321" s="39" t="s">
        <v>1</v>
      </c>
    </row>
    <row r="322" spans="1:11" ht="36" customHeight="1" thickBot="1">
      <c r="A322" s="123"/>
      <c r="B322" s="152"/>
      <c r="C322" s="135"/>
      <c r="D322" s="123"/>
      <c r="E322" s="69"/>
      <c r="F322" s="68"/>
      <c r="G322" s="68"/>
      <c r="H322" s="68"/>
      <c r="I322" s="68"/>
      <c r="J322" s="69"/>
      <c r="K322" s="39" t="s">
        <v>13</v>
      </c>
    </row>
    <row r="323" spans="1:11" ht="65.25" customHeight="1" thickBot="1">
      <c r="A323" s="123"/>
      <c r="B323" s="152"/>
      <c r="C323" s="135"/>
      <c r="D323" s="123"/>
      <c r="E323" s="69"/>
      <c r="F323" s="68"/>
      <c r="G323" s="68"/>
      <c r="H323" s="68"/>
      <c r="I323" s="68"/>
      <c r="J323" s="65">
        <f>I323+H323+G323+F323+E323</f>
        <v>0</v>
      </c>
      <c r="K323" s="39" t="s">
        <v>11</v>
      </c>
    </row>
    <row r="324" spans="1:11" ht="44.25" customHeight="1" thickBot="1">
      <c r="A324" s="130"/>
      <c r="B324" s="153"/>
      <c r="C324" s="136"/>
      <c r="D324" s="130"/>
      <c r="E324" s="62">
        <v>0</v>
      </c>
      <c r="F324" s="63">
        <v>0</v>
      </c>
      <c r="G324" s="63">
        <v>0</v>
      </c>
      <c r="H324" s="63">
        <v>0</v>
      </c>
      <c r="I324" s="63">
        <v>0</v>
      </c>
      <c r="J324" s="65">
        <f>I324+H324+G324+F324+E324</f>
        <v>0</v>
      </c>
      <c r="K324" s="39" t="s">
        <v>23</v>
      </c>
    </row>
    <row r="325" spans="1:11" ht="29.25" customHeight="1" thickBot="1">
      <c r="A325" s="175" t="s">
        <v>179</v>
      </c>
      <c r="B325" s="176"/>
      <c r="C325" s="176"/>
      <c r="D325" s="176"/>
      <c r="E325" s="176"/>
      <c r="F325" s="176"/>
      <c r="G325" s="176"/>
      <c r="H325" s="176"/>
      <c r="I325" s="176"/>
      <c r="J325" s="176"/>
      <c r="K325" s="177"/>
    </row>
    <row r="326" spans="1:11" ht="15.75" thickBot="1">
      <c r="A326" s="144">
        <v>74</v>
      </c>
      <c r="B326" s="217" t="s">
        <v>60</v>
      </c>
      <c r="C326" s="127" t="s">
        <v>38</v>
      </c>
      <c r="D326" s="172" t="s">
        <v>48</v>
      </c>
      <c r="E326" s="170">
        <f>E329+E330</f>
        <v>176594.49999999997</v>
      </c>
      <c r="F326" s="168">
        <f>F329+F330</f>
        <v>203992.7</v>
      </c>
      <c r="G326" s="168">
        <f>G329+G330</f>
        <v>206313.4</v>
      </c>
      <c r="H326" s="168">
        <f>H329+H330</f>
        <v>184680.7</v>
      </c>
      <c r="I326" s="168">
        <f>I329+I330</f>
        <v>185472.7</v>
      </c>
      <c r="J326" s="170">
        <f>I326+H326+G326+F326+E326</f>
        <v>957054</v>
      </c>
      <c r="K326" s="39" t="s">
        <v>1</v>
      </c>
    </row>
    <row r="327" spans="1:11" ht="38.25" customHeight="1">
      <c r="A327" s="144"/>
      <c r="B327" s="218"/>
      <c r="C327" s="135"/>
      <c r="D327" s="154"/>
      <c r="E327" s="207"/>
      <c r="F327" s="219"/>
      <c r="G327" s="219"/>
      <c r="H327" s="219"/>
      <c r="I327" s="219"/>
      <c r="J327" s="207"/>
      <c r="K327" s="4" t="s">
        <v>9</v>
      </c>
    </row>
    <row r="328" spans="1:11" ht="15.75" customHeight="1" thickBot="1">
      <c r="A328" s="144"/>
      <c r="B328" s="218"/>
      <c r="C328" s="135"/>
      <c r="D328" s="154"/>
      <c r="E328" s="208"/>
      <c r="F328" s="220"/>
      <c r="G328" s="220"/>
      <c r="H328" s="220"/>
      <c r="I328" s="220"/>
      <c r="J328" s="208"/>
      <c r="K328" s="39" t="s">
        <v>10</v>
      </c>
    </row>
    <row r="329" spans="1:11" ht="33" customHeight="1" thickBot="1">
      <c r="A329" s="144"/>
      <c r="B329" s="218"/>
      <c r="C329" s="135"/>
      <c r="D329" s="154"/>
      <c r="E329" s="62">
        <f>E333+E359</f>
        <v>147421.49999999997</v>
      </c>
      <c r="F329" s="63">
        <f>F333+F359</f>
        <v>155626.5</v>
      </c>
      <c r="G329" s="63">
        <f>G333+G359</f>
        <v>151024</v>
      </c>
      <c r="H329" s="63">
        <f>H333+H359</f>
        <v>135982</v>
      </c>
      <c r="I329" s="63">
        <f>I333+I359</f>
        <v>135982</v>
      </c>
      <c r="J329" s="65">
        <f>I329+H329+G329+F329+E329</f>
        <v>726036</v>
      </c>
      <c r="K329" s="39" t="s">
        <v>11</v>
      </c>
    </row>
    <row r="330" spans="1:11" ht="42.75" customHeight="1" thickBot="1">
      <c r="A330" s="144"/>
      <c r="B330" s="218"/>
      <c r="C330" s="136"/>
      <c r="D330" s="154"/>
      <c r="E330" s="66">
        <f>E335+E360</f>
        <v>29172.999999999996</v>
      </c>
      <c r="F330" s="76">
        <f>F335+F360</f>
        <v>48366.2</v>
      </c>
      <c r="G330" s="76">
        <f>G335+G360</f>
        <v>55289.4</v>
      </c>
      <c r="H330" s="76">
        <f>H335+H360</f>
        <v>48698.7</v>
      </c>
      <c r="I330" s="76">
        <f>I335+I360</f>
        <v>49490.7</v>
      </c>
      <c r="J330" s="66">
        <f>I330+H330+G330+F330+E330</f>
        <v>231018</v>
      </c>
      <c r="K330" s="44" t="s">
        <v>12</v>
      </c>
    </row>
    <row r="331" spans="1:11" ht="49.5" customHeight="1">
      <c r="A331" s="144">
        <v>75</v>
      </c>
      <c r="B331" s="209" t="s">
        <v>61</v>
      </c>
      <c r="C331" s="127" t="s">
        <v>38</v>
      </c>
      <c r="D331" s="172" t="s">
        <v>48</v>
      </c>
      <c r="E331" s="211">
        <f>E333+E335</f>
        <v>176594.49999999997</v>
      </c>
      <c r="F331" s="213">
        <f>F333+F335</f>
        <v>203992.7</v>
      </c>
      <c r="G331" s="215">
        <f>G333+G335</f>
        <v>206313.4</v>
      </c>
      <c r="H331" s="213">
        <f>H333+H335</f>
        <v>184680.7</v>
      </c>
      <c r="I331" s="215">
        <f>I333+I335</f>
        <v>185472.7</v>
      </c>
      <c r="J331" s="200">
        <f>I331+H331+G331+F331+E331</f>
        <v>957054</v>
      </c>
      <c r="K331" s="11" t="s">
        <v>1</v>
      </c>
    </row>
    <row r="332" spans="1:11" ht="8.25" customHeight="1">
      <c r="A332" s="144"/>
      <c r="B332" s="210"/>
      <c r="C332" s="135"/>
      <c r="D332" s="154"/>
      <c r="E332" s="212"/>
      <c r="F332" s="214"/>
      <c r="G332" s="216"/>
      <c r="H332" s="214"/>
      <c r="I332" s="216"/>
      <c r="J332" s="201"/>
      <c r="K332" s="12"/>
    </row>
    <row r="333" spans="1:11" ht="15">
      <c r="A333" s="144"/>
      <c r="B333" s="210"/>
      <c r="C333" s="135"/>
      <c r="D333" s="154"/>
      <c r="E333" s="202">
        <f>E338+E344+E347+E353+E350+E341</f>
        <v>147421.49999999997</v>
      </c>
      <c r="F333" s="204">
        <f>F338+F344+F347+F353+F350+F341</f>
        <v>155626.5</v>
      </c>
      <c r="G333" s="204">
        <f>G338+G344+G347+G353+G350+G341</f>
        <v>151024</v>
      </c>
      <c r="H333" s="204">
        <f>H338+H344+H347+H353+H350+H341</f>
        <v>135982</v>
      </c>
      <c r="I333" s="204">
        <f>I338+I344+I347+I353+I350+I341</f>
        <v>135982</v>
      </c>
      <c r="J333" s="206">
        <f>I333+H333+G333+F333+E333</f>
        <v>726036</v>
      </c>
      <c r="K333" s="13" t="s">
        <v>14</v>
      </c>
    </row>
    <row r="334" spans="1:11" ht="30" customHeight="1">
      <c r="A334" s="144"/>
      <c r="B334" s="210"/>
      <c r="C334" s="135"/>
      <c r="D334" s="154"/>
      <c r="E334" s="203"/>
      <c r="F334" s="205"/>
      <c r="G334" s="205"/>
      <c r="H334" s="205"/>
      <c r="I334" s="205"/>
      <c r="J334" s="201"/>
      <c r="K334" s="12" t="s">
        <v>15</v>
      </c>
    </row>
    <row r="335" spans="1:11" ht="51" customHeight="1" thickBot="1">
      <c r="A335" s="144"/>
      <c r="B335" s="210"/>
      <c r="C335" s="136"/>
      <c r="D335" s="154"/>
      <c r="E335" s="77">
        <f>E337+E343+E346+E349+E352+E340</f>
        <v>29172.999999999996</v>
      </c>
      <c r="F335" s="78">
        <f>F337+F343+F346+F349+F352+F340</f>
        <v>48366.2</v>
      </c>
      <c r="G335" s="78">
        <f>G337+G343+G346+G349+G352+G340</f>
        <v>55289.4</v>
      </c>
      <c r="H335" s="78">
        <f>H337+H343+H346+H349+H352+H340</f>
        <v>48698.7</v>
      </c>
      <c r="I335" s="78">
        <f>I337+I343+I346+I349+I352+I340</f>
        <v>49490.7</v>
      </c>
      <c r="J335" s="79">
        <f>I335+H335+G335+F335+E335</f>
        <v>231018</v>
      </c>
      <c r="K335" s="13" t="s">
        <v>12</v>
      </c>
    </row>
    <row r="336" spans="1:11" ht="45" customHeight="1">
      <c r="A336" s="144">
        <v>76</v>
      </c>
      <c r="B336" s="137" t="s">
        <v>62</v>
      </c>
      <c r="C336" s="197" t="s">
        <v>38</v>
      </c>
      <c r="D336" s="198" t="s">
        <v>48</v>
      </c>
      <c r="E336" s="80">
        <f aca="true" t="shared" si="33" ref="E336:J336">E337+E338</f>
        <v>166908.19999999998</v>
      </c>
      <c r="F336" s="81">
        <f t="shared" si="33"/>
        <v>190028</v>
      </c>
      <c r="G336" s="81">
        <f t="shared" si="33"/>
        <v>195296.4</v>
      </c>
      <c r="H336" s="81">
        <f t="shared" si="33"/>
        <v>173663.7</v>
      </c>
      <c r="I336" s="81">
        <f t="shared" si="33"/>
        <v>174455.7</v>
      </c>
      <c r="J336" s="80">
        <f t="shared" si="33"/>
        <v>900352</v>
      </c>
      <c r="K336" s="14" t="s">
        <v>1</v>
      </c>
    </row>
    <row r="337" spans="1:11" ht="30">
      <c r="A337" s="144"/>
      <c r="B337" s="138"/>
      <c r="C337" s="141"/>
      <c r="D337" s="143"/>
      <c r="E337" s="82">
        <f>58858.2-16133-5239.1+219.7+12233-24333-0.1+275.3-153.2+4124.5+0.1-2676.6+275.2</f>
        <v>27450.999999999996</v>
      </c>
      <c r="F337" s="83">
        <f>45959.3+200.1</f>
        <v>46159.4</v>
      </c>
      <c r="G337" s="83">
        <v>53267.4</v>
      </c>
      <c r="H337" s="83">
        <v>46676.7</v>
      </c>
      <c r="I337" s="83">
        <v>47468.7</v>
      </c>
      <c r="J337" s="82">
        <f>E337+F337+G337+H337+I337</f>
        <v>221023.2</v>
      </c>
      <c r="K337" s="15" t="s">
        <v>21</v>
      </c>
    </row>
    <row r="338" spans="1:11" ht="82.5" customHeight="1" thickBot="1">
      <c r="A338" s="195"/>
      <c r="B338" s="196"/>
      <c r="C338" s="141"/>
      <c r="D338" s="199"/>
      <c r="E338" s="79">
        <f>107958+16133+1239+5565-12233+24333+0.1-3971.4-0.1+708.8-275.2</f>
        <v>139457.19999999998</v>
      </c>
      <c r="F338" s="84">
        <f>144068.7-200.1</f>
        <v>143868.6</v>
      </c>
      <c r="G338" s="84">
        <v>142029</v>
      </c>
      <c r="H338" s="84">
        <v>126987</v>
      </c>
      <c r="I338" s="84">
        <v>126987</v>
      </c>
      <c r="J338" s="79">
        <f>E338+F338+G338+H338+I338</f>
        <v>679328.8</v>
      </c>
      <c r="K338" s="17" t="s">
        <v>11</v>
      </c>
    </row>
    <row r="339" spans="1:11" ht="97.5" customHeight="1">
      <c r="A339" s="144">
        <v>77</v>
      </c>
      <c r="B339" s="138" t="s">
        <v>51</v>
      </c>
      <c r="C339" s="140" t="s">
        <v>38</v>
      </c>
      <c r="D339" s="143" t="s">
        <v>48</v>
      </c>
      <c r="E339" s="80">
        <f aca="true" t="shared" si="34" ref="E339:J339">E340+E341</f>
        <v>5468</v>
      </c>
      <c r="F339" s="81">
        <f t="shared" si="34"/>
        <v>6325</v>
      </c>
      <c r="G339" s="81">
        <f t="shared" si="34"/>
        <v>7300</v>
      </c>
      <c r="H339" s="81">
        <f t="shared" si="34"/>
        <v>7300</v>
      </c>
      <c r="I339" s="81">
        <f t="shared" si="34"/>
        <v>7300</v>
      </c>
      <c r="J339" s="80">
        <f t="shared" si="34"/>
        <v>33693</v>
      </c>
      <c r="K339" s="17" t="s">
        <v>1</v>
      </c>
    </row>
    <row r="340" spans="1:11" ht="27" customHeight="1">
      <c r="A340" s="144"/>
      <c r="B340" s="138"/>
      <c r="C340" s="141"/>
      <c r="D340" s="143"/>
      <c r="E340" s="82"/>
      <c r="F340" s="83"/>
      <c r="G340" s="83"/>
      <c r="H340" s="83"/>
      <c r="I340" s="83"/>
      <c r="J340" s="82">
        <f>E340+F340+G340+H340+I340</f>
        <v>0</v>
      </c>
      <c r="K340" s="15" t="s">
        <v>12</v>
      </c>
    </row>
    <row r="341" spans="1:11" ht="30" customHeight="1">
      <c r="A341" s="144"/>
      <c r="B341" s="138"/>
      <c r="C341" s="142"/>
      <c r="D341" s="143"/>
      <c r="E341" s="82">
        <v>5468</v>
      </c>
      <c r="F341" s="83">
        <v>6325</v>
      </c>
      <c r="G341" s="83">
        <v>7300</v>
      </c>
      <c r="H341" s="83">
        <v>7300</v>
      </c>
      <c r="I341" s="83">
        <v>7300</v>
      </c>
      <c r="J341" s="82">
        <f>E341+F341+G341+H341+I341</f>
        <v>33693</v>
      </c>
      <c r="K341" s="17" t="s">
        <v>11</v>
      </c>
    </row>
    <row r="342" spans="1:11" ht="15">
      <c r="A342" s="147">
        <v>78</v>
      </c>
      <c r="B342" s="193" t="s">
        <v>63</v>
      </c>
      <c r="C342" s="140" t="s">
        <v>38</v>
      </c>
      <c r="D342" s="143" t="s">
        <v>48</v>
      </c>
      <c r="E342" s="85">
        <f aca="true" t="shared" si="35" ref="E342:J342">E343+E344</f>
        <v>911.9</v>
      </c>
      <c r="F342" s="86">
        <f t="shared" si="35"/>
        <v>3934.6</v>
      </c>
      <c r="G342" s="86">
        <f t="shared" si="35"/>
        <v>0</v>
      </c>
      <c r="H342" s="86">
        <f t="shared" si="35"/>
        <v>0</v>
      </c>
      <c r="I342" s="86">
        <f t="shared" si="35"/>
        <v>0</v>
      </c>
      <c r="J342" s="82">
        <f t="shared" si="35"/>
        <v>4846.5</v>
      </c>
      <c r="K342" s="17" t="s">
        <v>1</v>
      </c>
    </row>
    <row r="343" spans="1:11" ht="87.75" customHeight="1">
      <c r="A343" s="147"/>
      <c r="B343" s="149"/>
      <c r="C343" s="141"/>
      <c r="D343" s="143"/>
      <c r="E343" s="87">
        <v>45.6</v>
      </c>
      <c r="F343" s="83">
        <v>196.7</v>
      </c>
      <c r="G343" s="83">
        <v>0</v>
      </c>
      <c r="H343" s="83">
        <v>0</v>
      </c>
      <c r="I343" s="83">
        <v>0</v>
      </c>
      <c r="J343" s="82">
        <f>I343+H343+G343+F343+E343</f>
        <v>242.29999999999998</v>
      </c>
      <c r="K343" s="15" t="s">
        <v>12</v>
      </c>
    </row>
    <row r="344" spans="1:11" ht="58.5" customHeight="1" thickBot="1">
      <c r="A344" s="147"/>
      <c r="B344" s="150"/>
      <c r="C344" s="142"/>
      <c r="D344" s="143"/>
      <c r="E344" s="88">
        <v>866.3</v>
      </c>
      <c r="F344" s="84">
        <v>3737.9</v>
      </c>
      <c r="G344" s="84">
        <v>0</v>
      </c>
      <c r="H344" s="84">
        <v>0</v>
      </c>
      <c r="I344" s="84">
        <v>0</v>
      </c>
      <c r="J344" s="79">
        <f>I344+H344+G344+F344+E344</f>
        <v>4604.2</v>
      </c>
      <c r="K344" s="13" t="s">
        <v>11</v>
      </c>
    </row>
    <row r="345" spans="1:11" ht="63.75" customHeight="1">
      <c r="A345" s="146">
        <v>79</v>
      </c>
      <c r="B345" s="148" t="s">
        <v>52</v>
      </c>
      <c r="C345" s="140" t="s">
        <v>38</v>
      </c>
      <c r="D345" s="143" t="s">
        <v>48</v>
      </c>
      <c r="E345" s="80">
        <f aca="true" t="shared" si="36" ref="E345:J345">E346+E347</f>
        <v>3286.4</v>
      </c>
      <c r="F345" s="81">
        <f t="shared" si="36"/>
        <v>3693.1</v>
      </c>
      <c r="G345" s="81">
        <f t="shared" si="36"/>
        <v>3695</v>
      </c>
      <c r="H345" s="81">
        <f t="shared" si="36"/>
        <v>3695</v>
      </c>
      <c r="I345" s="81">
        <f t="shared" si="36"/>
        <v>3695</v>
      </c>
      <c r="J345" s="80">
        <f t="shared" si="36"/>
        <v>18064.5</v>
      </c>
      <c r="K345" s="18" t="s">
        <v>1</v>
      </c>
    </row>
    <row r="346" spans="1:11" ht="36" customHeight="1">
      <c r="A346" s="147"/>
      <c r="B346" s="149"/>
      <c r="C346" s="141"/>
      <c r="D346" s="143"/>
      <c r="E346" s="89">
        <v>1656.4</v>
      </c>
      <c r="F346" s="90">
        <v>1998.1</v>
      </c>
      <c r="G346" s="90">
        <v>2000</v>
      </c>
      <c r="H346" s="90">
        <v>2000</v>
      </c>
      <c r="I346" s="90">
        <v>2000</v>
      </c>
      <c r="J346" s="82">
        <f>E346+F346+G346+H346+I346</f>
        <v>9654.5</v>
      </c>
      <c r="K346" s="19" t="s">
        <v>22</v>
      </c>
    </row>
    <row r="347" spans="1:11" ht="58.5" customHeight="1" thickBot="1">
      <c r="A347" s="194"/>
      <c r="B347" s="150"/>
      <c r="C347" s="142"/>
      <c r="D347" s="143"/>
      <c r="E347" s="91">
        <v>1630</v>
      </c>
      <c r="F347" s="92">
        <v>1695</v>
      </c>
      <c r="G347" s="92">
        <v>1695</v>
      </c>
      <c r="H347" s="92">
        <v>1695</v>
      </c>
      <c r="I347" s="92">
        <v>1695</v>
      </c>
      <c r="J347" s="79">
        <f>I347+H347+G347+F347+E347</f>
        <v>8410</v>
      </c>
      <c r="K347" s="24" t="s">
        <v>11</v>
      </c>
    </row>
    <row r="348" spans="1:11" ht="46.5" customHeight="1">
      <c r="A348" s="146">
        <v>80</v>
      </c>
      <c r="B348" s="148" t="s">
        <v>168</v>
      </c>
      <c r="C348" s="140" t="s">
        <v>38</v>
      </c>
      <c r="D348" s="143" t="s">
        <v>48</v>
      </c>
      <c r="E348" s="80">
        <f aca="true" t="shared" si="37" ref="E348:J348">E349+E350</f>
        <v>10</v>
      </c>
      <c r="F348" s="81">
        <f t="shared" si="37"/>
        <v>12</v>
      </c>
      <c r="G348" s="81">
        <f t="shared" si="37"/>
        <v>22</v>
      </c>
      <c r="H348" s="81">
        <f t="shared" si="37"/>
        <v>22</v>
      </c>
      <c r="I348" s="81">
        <f t="shared" si="37"/>
        <v>22</v>
      </c>
      <c r="J348" s="80">
        <f t="shared" si="37"/>
        <v>88</v>
      </c>
      <c r="K348" s="14" t="s">
        <v>1</v>
      </c>
    </row>
    <row r="349" spans="1:11" ht="29.25" customHeight="1">
      <c r="A349" s="147"/>
      <c r="B349" s="149"/>
      <c r="C349" s="141"/>
      <c r="D349" s="143"/>
      <c r="E349" s="82">
        <v>10</v>
      </c>
      <c r="F349" s="83">
        <v>12</v>
      </c>
      <c r="G349" s="83">
        <v>22</v>
      </c>
      <c r="H349" s="83">
        <v>22</v>
      </c>
      <c r="I349" s="83">
        <v>22</v>
      </c>
      <c r="J349" s="82">
        <f>I349+H349+G349+F349+E349</f>
        <v>88</v>
      </c>
      <c r="K349" s="15" t="s">
        <v>12</v>
      </c>
    </row>
    <row r="350" spans="1:11" ht="81" customHeight="1" thickBot="1">
      <c r="A350" s="147"/>
      <c r="B350" s="150"/>
      <c r="C350" s="142"/>
      <c r="D350" s="143"/>
      <c r="E350" s="79"/>
      <c r="F350" s="84"/>
      <c r="G350" s="84"/>
      <c r="H350" s="84"/>
      <c r="I350" s="84"/>
      <c r="J350" s="79">
        <f>I350+H350+G350+F350+E350</f>
        <v>0</v>
      </c>
      <c r="K350" s="13" t="s">
        <v>11</v>
      </c>
    </row>
    <row r="351" spans="1:11" ht="29.25" customHeight="1">
      <c r="A351" s="144">
        <v>81</v>
      </c>
      <c r="B351" s="137" t="s">
        <v>170</v>
      </c>
      <c r="C351" s="140" t="s">
        <v>38</v>
      </c>
      <c r="D351" s="143" t="s">
        <v>48</v>
      </c>
      <c r="E351" s="93">
        <f aca="true" t="shared" si="38" ref="E351:J351">E352+E353</f>
        <v>10</v>
      </c>
      <c r="F351" s="81">
        <f t="shared" si="38"/>
        <v>0</v>
      </c>
      <c r="G351" s="81">
        <f t="shared" si="38"/>
        <v>0</v>
      </c>
      <c r="H351" s="81">
        <f t="shared" si="38"/>
        <v>0</v>
      </c>
      <c r="I351" s="81">
        <f t="shared" si="38"/>
        <v>0</v>
      </c>
      <c r="J351" s="80">
        <f t="shared" si="38"/>
        <v>10</v>
      </c>
      <c r="K351" s="14" t="s">
        <v>1</v>
      </c>
    </row>
    <row r="352" spans="1:11" ht="96.75" customHeight="1">
      <c r="A352" s="144"/>
      <c r="B352" s="138"/>
      <c r="C352" s="141"/>
      <c r="D352" s="143"/>
      <c r="E352" s="87">
        <v>10</v>
      </c>
      <c r="F352" s="83">
        <v>0</v>
      </c>
      <c r="G352" s="83">
        <v>0</v>
      </c>
      <c r="H352" s="83">
        <v>0</v>
      </c>
      <c r="I352" s="83">
        <v>0</v>
      </c>
      <c r="J352" s="82">
        <f>I352+H352+G352+F352+E352</f>
        <v>10</v>
      </c>
      <c r="K352" s="15" t="s">
        <v>12</v>
      </c>
    </row>
    <row r="353" spans="1:11" ht="27.75" customHeight="1" thickBot="1">
      <c r="A353" s="144"/>
      <c r="B353" s="139"/>
      <c r="C353" s="142"/>
      <c r="D353" s="143"/>
      <c r="E353" s="94"/>
      <c r="F353" s="95"/>
      <c r="G353" s="95"/>
      <c r="H353" s="95"/>
      <c r="I353" s="95"/>
      <c r="J353" s="96">
        <f>I353+H353+G353+F353+E353</f>
        <v>0</v>
      </c>
      <c r="K353" s="16" t="s">
        <v>11</v>
      </c>
    </row>
    <row r="354" spans="1:11" ht="69.75" customHeight="1">
      <c r="A354" s="144">
        <v>82</v>
      </c>
      <c r="B354" s="137" t="s">
        <v>171</v>
      </c>
      <c r="C354" s="140" t="s">
        <v>38</v>
      </c>
      <c r="D354" s="143" t="s">
        <v>48</v>
      </c>
      <c r="E354" s="93">
        <f aca="true" t="shared" si="39" ref="E354:J354">E355+E356</f>
        <v>0</v>
      </c>
      <c r="F354" s="81">
        <f t="shared" si="39"/>
        <v>0</v>
      </c>
      <c r="G354" s="81">
        <f t="shared" si="39"/>
        <v>0</v>
      </c>
      <c r="H354" s="81">
        <f t="shared" si="39"/>
        <v>0</v>
      </c>
      <c r="I354" s="81">
        <f t="shared" si="39"/>
        <v>0</v>
      </c>
      <c r="J354" s="80">
        <f t="shared" si="39"/>
        <v>0</v>
      </c>
      <c r="K354" s="14" t="s">
        <v>1</v>
      </c>
    </row>
    <row r="355" spans="1:11" ht="15">
      <c r="A355" s="145"/>
      <c r="B355" s="138"/>
      <c r="C355" s="141"/>
      <c r="D355" s="143"/>
      <c r="E355" s="87">
        <v>0</v>
      </c>
      <c r="F355" s="83">
        <v>0</v>
      </c>
      <c r="G355" s="83">
        <v>0</v>
      </c>
      <c r="H355" s="83">
        <v>0</v>
      </c>
      <c r="I355" s="83">
        <v>0</v>
      </c>
      <c r="J355" s="82">
        <f>I355+H355+G355+F355+E355</f>
        <v>0</v>
      </c>
      <c r="K355" s="15" t="s">
        <v>12</v>
      </c>
    </row>
    <row r="356" spans="1:11" ht="58.5" customHeight="1" thickBot="1">
      <c r="A356" s="145"/>
      <c r="B356" s="139"/>
      <c r="C356" s="142"/>
      <c r="D356" s="143"/>
      <c r="E356" s="94"/>
      <c r="F356" s="95"/>
      <c r="G356" s="95"/>
      <c r="H356" s="95"/>
      <c r="I356" s="95"/>
      <c r="J356" s="96">
        <f>I356+H356+G356+F356+E356</f>
        <v>0</v>
      </c>
      <c r="K356" s="16" t="s">
        <v>11</v>
      </c>
    </row>
    <row r="357" spans="1:11" ht="15.75" thickBot="1">
      <c r="A357" s="123">
        <v>83</v>
      </c>
      <c r="B357" s="152" t="s">
        <v>64</v>
      </c>
      <c r="C357" s="192" t="s">
        <v>38</v>
      </c>
      <c r="D357" s="154" t="s">
        <v>48</v>
      </c>
      <c r="E357" s="62">
        <f>E359+E360</f>
        <v>0</v>
      </c>
      <c r="F357" s="63">
        <f>F359+F360</f>
        <v>0</v>
      </c>
      <c r="G357" s="63">
        <f>G359+G360</f>
        <v>0</v>
      </c>
      <c r="H357" s="63">
        <f>H359+H360</f>
        <v>0</v>
      </c>
      <c r="I357" s="63">
        <f>I359+I360</f>
        <v>0</v>
      </c>
      <c r="J357" s="75">
        <f>I357+H357+G357+F357+E357</f>
        <v>0</v>
      </c>
      <c r="K357" s="39" t="s">
        <v>1</v>
      </c>
    </row>
    <row r="358" spans="1:11" ht="96" customHeight="1" thickBot="1">
      <c r="A358" s="123"/>
      <c r="B358" s="152"/>
      <c r="C358" s="135"/>
      <c r="D358" s="154"/>
      <c r="E358" s="62"/>
      <c r="F358" s="63"/>
      <c r="G358" s="63"/>
      <c r="H358" s="63"/>
      <c r="I358" s="63"/>
      <c r="J358" s="62"/>
      <c r="K358" s="39" t="s">
        <v>13</v>
      </c>
    </row>
    <row r="359" spans="1:11" ht="15.75" thickBot="1">
      <c r="A359" s="123"/>
      <c r="B359" s="152"/>
      <c r="C359" s="135"/>
      <c r="D359" s="154"/>
      <c r="E359" s="62">
        <f aca="true" t="shared" si="40" ref="E359:I360">E363</f>
        <v>0</v>
      </c>
      <c r="F359" s="63">
        <f t="shared" si="40"/>
        <v>0</v>
      </c>
      <c r="G359" s="63">
        <f t="shared" si="40"/>
        <v>0</v>
      </c>
      <c r="H359" s="63">
        <f t="shared" si="40"/>
        <v>0</v>
      </c>
      <c r="I359" s="63">
        <f t="shared" si="40"/>
        <v>0</v>
      </c>
      <c r="J359" s="65">
        <f>I359+H359+G359+F359+E359</f>
        <v>0</v>
      </c>
      <c r="K359" s="39" t="s">
        <v>11</v>
      </c>
    </row>
    <row r="360" spans="1:11" ht="21" customHeight="1" thickBot="1">
      <c r="A360" s="130"/>
      <c r="B360" s="153"/>
      <c r="C360" s="136"/>
      <c r="D360" s="155"/>
      <c r="E360" s="62">
        <f t="shared" si="40"/>
        <v>0</v>
      </c>
      <c r="F360" s="63">
        <f t="shared" si="40"/>
        <v>0</v>
      </c>
      <c r="G360" s="63">
        <f t="shared" si="40"/>
        <v>0</v>
      </c>
      <c r="H360" s="63">
        <f t="shared" si="40"/>
        <v>0</v>
      </c>
      <c r="I360" s="63">
        <f t="shared" si="40"/>
        <v>0</v>
      </c>
      <c r="J360" s="65">
        <f>I360+H360+G360+F360+E360</f>
        <v>0</v>
      </c>
      <c r="K360" s="39" t="s">
        <v>12</v>
      </c>
    </row>
    <row r="361" spans="1:11" ht="34.5" customHeight="1" thickBot="1">
      <c r="A361" s="122">
        <v>84</v>
      </c>
      <c r="B361" s="151" t="s">
        <v>65</v>
      </c>
      <c r="C361" s="127" t="s">
        <v>38</v>
      </c>
      <c r="D361" s="154" t="s">
        <v>48</v>
      </c>
      <c r="E361" s="62">
        <f>E363+E364</f>
        <v>0</v>
      </c>
      <c r="F361" s="63">
        <f>F363+F364</f>
        <v>0</v>
      </c>
      <c r="G361" s="63">
        <f>G363+G364</f>
        <v>0</v>
      </c>
      <c r="H361" s="63">
        <f>H363+H364</f>
        <v>0</v>
      </c>
      <c r="I361" s="63">
        <f>I363+I364</f>
        <v>0</v>
      </c>
      <c r="J361" s="65">
        <f>I361+H361+G361+F361+E361</f>
        <v>0</v>
      </c>
      <c r="K361" s="39" t="s">
        <v>1</v>
      </c>
    </row>
    <row r="362" spans="1:11" ht="51" customHeight="1" thickBot="1">
      <c r="A362" s="123"/>
      <c r="B362" s="152"/>
      <c r="C362" s="128"/>
      <c r="D362" s="154"/>
      <c r="E362" s="62"/>
      <c r="F362" s="63"/>
      <c r="G362" s="63"/>
      <c r="H362" s="63"/>
      <c r="I362" s="63"/>
      <c r="J362" s="62"/>
      <c r="K362" s="39" t="s">
        <v>3</v>
      </c>
    </row>
    <row r="363" spans="1:11" ht="15.75" thickBot="1">
      <c r="A363" s="173"/>
      <c r="B363" s="174"/>
      <c r="C363" s="135"/>
      <c r="D363" s="154"/>
      <c r="E363" s="62">
        <f aca="true" t="shared" si="41" ref="E363:I364">E367+E371+E375</f>
        <v>0</v>
      </c>
      <c r="F363" s="63">
        <f t="shared" si="41"/>
        <v>0</v>
      </c>
      <c r="G363" s="63">
        <f t="shared" si="41"/>
        <v>0</v>
      </c>
      <c r="H363" s="63">
        <f t="shared" si="41"/>
        <v>0</v>
      </c>
      <c r="I363" s="63">
        <f t="shared" si="41"/>
        <v>0</v>
      </c>
      <c r="J363" s="65">
        <f>I363+H363+G363+F363+E363</f>
        <v>0</v>
      </c>
      <c r="K363" s="39" t="s">
        <v>11</v>
      </c>
    </row>
    <row r="364" spans="1:11" ht="50.25" customHeight="1" thickBot="1">
      <c r="A364" s="131"/>
      <c r="B364" s="162"/>
      <c r="C364" s="136"/>
      <c r="D364" s="155"/>
      <c r="E364" s="62">
        <f t="shared" si="41"/>
        <v>0</v>
      </c>
      <c r="F364" s="63">
        <f t="shared" si="41"/>
        <v>0</v>
      </c>
      <c r="G364" s="63">
        <f t="shared" si="41"/>
        <v>0</v>
      </c>
      <c r="H364" s="63">
        <f t="shared" si="41"/>
        <v>0</v>
      </c>
      <c r="I364" s="63">
        <f t="shared" si="41"/>
        <v>0</v>
      </c>
      <c r="J364" s="65">
        <f>I364+H364+G364+F364+E364</f>
        <v>0</v>
      </c>
      <c r="K364" s="39" t="s">
        <v>12</v>
      </c>
    </row>
    <row r="365" spans="1:11" ht="15.75" thickBot="1">
      <c r="A365" s="122">
        <v>85</v>
      </c>
      <c r="B365" s="151" t="s">
        <v>66</v>
      </c>
      <c r="C365" s="127" t="s">
        <v>38</v>
      </c>
      <c r="D365" s="154" t="s">
        <v>48</v>
      </c>
      <c r="E365" s="62">
        <f>E367+E368</f>
        <v>0</v>
      </c>
      <c r="F365" s="63">
        <f>F367+F368</f>
        <v>0</v>
      </c>
      <c r="G365" s="63">
        <f>G367+G368</f>
        <v>0</v>
      </c>
      <c r="H365" s="63">
        <f>H367+H368</f>
        <v>0</v>
      </c>
      <c r="I365" s="63">
        <f>I367+I368</f>
        <v>0</v>
      </c>
      <c r="J365" s="65">
        <f>I365+H365+G365+F365+E365</f>
        <v>0</v>
      </c>
      <c r="K365" s="39" t="s">
        <v>1</v>
      </c>
    </row>
    <row r="366" spans="1:11" ht="83.25" customHeight="1" thickBot="1">
      <c r="A366" s="123"/>
      <c r="B366" s="152"/>
      <c r="C366" s="128"/>
      <c r="D366" s="154"/>
      <c r="E366" s="62"/>
      <c r="F366" s="63"/>
      <c r="G366" s="63"/>
      <c r="H366" s="63"/>
      <c r="I366" s="63"/>
      <c r="J366" s="62"/>
      <c r="K366" s="39" t="s">
        <v>13</v>
      </c>
    </row>
    <row r="367" spans="1:11" ht="15.75" thickBot="1">
      <c r="A367" s="123"/>
      <c r="B367" s="152"/>
      <c r="C367" s="135"/>
      <c r="D367" s="154"/>
      <c r="E367" s="62">
        <v>0</v>
      </c>
      <c r="F367" s="63">
        <v>0</v>
      </c>
      <c r="G367" s="63">
        <v>0</v>
      </c>
      <c r="H367" s="63">
        <v>0</v>
      </c>
      <c r="I367" s="63">
        <v>0</v>
      </c>
      <c r="J367" s="65">
        <f>I367+H367+G367+F367+E367</f>
        <v>0</v>
      </c>
      <c r="K367" s="39" t="s">
        <v>11</v>
      </c>
    </row>
    <row r="368" spans="1:11" ht="24" customHeight="1" thickBot="1">
      <c r="A368" s="130"/>
      <c r="B368" s="153"/>
      <c r="C368" s="136"/>
      <c r="D368" s="155"/>
      <c r="E368" s="62">
        <v>0</v>
      </c>
      <c r="F368" s="63">
        <v>0</v>
      </c>
      <c r="G368" s="63">
        <v>0</v>
      </c>
      <c r="H368" s="63">
        <v>0</v>
      </c>
      <c r="I368" s="63">
        <v>0</v>
      </c>
      <c r="J368" s="65">
        <f>I368+H368+G368+F368+E368</f>
        <v>0</v>
      </c>
      <c r="K368" s="39" t="s">
        <v>12</v>
      </c>
    </row>
    <row r="369" spans="1:11" ht="15.75" thickBot="1">
      <c r="A369" s="122">
        <v>86</v>
      </c>
      <c r="B369" s="151" t="s">
        <v>16</v>
      </c>
      <c r="C369" s="127" t="s">
        <v>38</v>
      </c>
      <c r="D369" s="154" t="s">
        <v>48</v>
      </c>
      <c r="E369" s="62">
        <f>E371+E372</f>
        <v>0</v>
      </c>
      <c r="F369" s="63">
        <f>F371+F372</f>
        <v>0</v>
      </c>
      <c r="G369" s="63">
        <f>G371+G372</f>
        <v>0</v>
      </c>
      <c r="H369" s="63">
        <f>H371+H372</f>
        <v>0</v>
      </c>
      <c r="I369" s="63">
        <f>I371+I372</f>
        <v>0</v>
      </c>
      <c r="J369" s="65">
        <f>I369+H369+G369+F369+E369</f>
        <v>0</v>
      </c>
      <c r="K369" s="39" t="s">
        <v>1</v>
      </c>
    </row>
    <row r="370" spans="1:11" ht="86.25" customHeight="1" thickBot="1">
      <c r="A370" s="123"/>
      <c r="B370" s="152"/>
      <c r="C370" s="128"/>
      <c r="D370" s="154"/>
      <c r="E370" s="62"/>
      <c r="F370" s="63"/>
      <c r="G370" s="63"/>
      <c r="H370" s="63"/>
      <c r="I370" s="63"/>
      <c r="J370" s="62"/>
      <c r="K370" s="39" t="s">
        <v>13</v>
      </c>
    </row>
    <row r="371" spans="1:11" ht="15.75" thickBot="1">
      <c r="A371" s="123"/>
      <c r="B371" s="152"/>
      <c r="C371" s="135"/>
      <c r="D371" s="154"/>
      <c r="E371" s="62">
        <v>0</v>
      </c>
      <c r="F371" s="63">
        <v>0</v>
      </c>
      <c r="G371" s="63">
        <v>0</v>
      </c>
      <c r="H371" s="63">
        <v>0</v>
      </c>
      <c r="I371" s="63">
        <v>0</v>
      </c>
      <c r="J371" s="65">
        <f>I371+H371+G371+F371+E371</f>
        <v>0</v>
      </c>
      <c r="K371" s="39" t="s">
        <v>11</v>
      </c>
    </row>
    <row r="372" spans="1:11" ht="20.25" customHeight="1" thickBot="1">
      <c r="A372" s="130"/>
      <c r="B372" s="153"/>
      <c r="C372" s="136"/>
      <c r="D372" s="155"/>
      <c r="E372" s="62">
        <v>0</v>
      </c>
      <c r="F372" s="63">
        <v>0</v>
      </c>
      <c r="G372" s="63">
        <v>0</v>
      </c>
      <c r="H372" s="63">
        <v>0</v>
      </c>
      <c r="I372" s="63">
        <v>0</v>
      </c>
      <c r="J372" s="65">
        <f>I372+H372+G372+F372+E372</f>
        <v>0</v>
      </c>
      <c r="K372" s="39" t="s">
        <v>12</v>
      </c>
    </row>
    <row r="373" spans="1:11" ht="15.75" thickBot="1">
      <c r="A373" s="122">
        <v>87</v>
      </c>
      <c r="B373" s="151" t="s">
        <v>67</v>
      </c>
      <c r="C373" s="127" t="s">
        <v>38</v>
      </c>
      <c r="D373" s="154" t="s">
        <v>48</v>
      </c>
      <c r="E373" s="62">
        <f>E375+E376</f>
        <v>0</v>
      </c>
      <c r="F373" s="63">
        <f>F375+F376</f>
        <v>0</v>
      </c>
      <c r="G373" s="63">
        <f>G375+G376</f>
        <v>0</v>
      </c>
      <c r="H373" s="63">
        <f>H375+H376</f>
        <v>0</v>
      </c>
      <c r="I373" s="63">
        <f>I375+I376</f>
        <v>0</v>
      </c>
      <c r="J373" s="65">
        <f>I373+H373+G373+F373+E373</f>
        <v>0</v>
      </c>
      <c r="K373" s="39" t="s">
        <v>1</v>
      </c>
    </row>
    <row r="374" spans="1:11" ht="33" customHeight="1" thickBot="1">
      <c r="A374" s="123"/>
      <c r="B374" s="152"/>
      <c r="C374" s="128"/>
      <c r="D374" s="154"/>
      <c r="E374" s="62"/>
      <c r="F374" s="63"/>
      <c r="G374" s="63"/>
      <c r="H374" s="63"/>
      <c r="I374" s="63"/>
      <c r="J374" s="62"/>
      <c r="K374" s="39" t="s">
        <v>13</v>
      </c>
    </row>
    <row r="375" spans="1:11" ht="57" customHeight="1" thickBot="1">
      <c r="A375" s="123"/>
      <c r="B375" s="152"/>
      <c r="C375" s="135"/>
      <c r="D375" s="154"/>
      <c r="E375" s="62">
        <v>0</v>
      </c>
      <c r="F375" s="63">
        <v>0</v>
      </c>
      <c r="G375" s="63">
        <v>0</v>
      </c>
      <c r="H375" s="63">
        <v>0</v>
      </c>
      <c r="I375" s="63">
        <v>0</v>
      </c>
      <c r="J375" s="65">
        <f>I375+H375+G375+F375+E375</f>
        <v>0</v>
      </c>
      <c r="K375" s="39" t="s">
        <v>11</v>
      </c>
    </row>
    <row r="376" spans="1:11" ht="27" customHeight="1" thickBot="1">
      <c r="A376" s="130"/>
      <c r="B376" s="153"/>
      <c r="C376" s="136"/>
      <c r="D376" s="155"/>
      <c r="E376" s="62">
        <v>0</v>
      </c>
      <c r="F376" s="63">
        <v>0</v>
      </c>
      <c r="G376" s="63">
        <v>0</v>
      </c>
      <c r="H376" s="63">
        <v>0</v>
      </c>
      <c r="I376" s="63">
        <v>0</v>
      </c>
      <c r="J376" s="65">
        <f>I376+H376+G376+F376+E376</f>
        <v>0</v>
      </c>
      <c r="K376" s="39" t="s">
        <v>12</v>
      </c>
    </row>
    <row r="377" spans="1:11" ht="15.75" thickBot="1">
      <c r="A377" s="122">
        <v>88</v>
      </c>
      <c r="B377" s="151" t="s">
        <v>68</v>
      </c>
      <c r="C377" s="127" t="s">
        <v>38</v>
      </c>
      <c r="D377" s="154" t="s">
        <v>48</v>
      </c>
      <c r="E377" s="62">
        <f>E379+E380</f>
        <v>0</v>
      </c>
      <c r="F377" s="63">
        <f>F379+F380</f>
        <v>0</v>
      </c>
      <c r="G377" s="63">
        <f>G379+G380</f>
        <v>0</v>
      </c>
      <c r="H377" s="63">
        <f>H379+H380</f>
        <v>0</v>
      </c>
      <c r="I377" s="63">
        <f>I379+I380</f>
        <v>0</v>
      </c>
      <c r="J377" s="65">
        <f>I377+H377+G377+F377+E377</f>
        <v>0</v>
      </c>
      <c r="K377" s="39" t="s">
        <v>1</v>
      </c>
    </row>
    <row r="378" spans="1:11" ht="15.75" thickBot="1">
      <c r="A378" s="123"/>
      <c r="B378" s="152"/>
      <c r="C378" s="128"/>
      <c r="D378" s="154"/>
      <c r="E378" s="62"/>
      <c r="F378" s="63"/>
      <c r="G378" s="63"/>
      <c r="H378" s="63"/>
      <c r="I378" s="63"/>
      <c r="J378" s="62"/>
      <c r="K378" s="39" t="s">
        <v>13</v>
      </c>
    </row>
    <row r="379" spans="1:11" ht="58.5" customHeight="1" thickBot="1">
      <c r="A379" s="123"/>
      <c r="B379" s="152"/>
      <c r="C379" s="135"/>
      <c r="D379" s="154"/>
      <c r="E379" s="62">
        <v>0</v>
      </c>
      <c r="F379" s="63">
        <v>0</v>
      </c>
      <c r="G379" s="63">
        <v>0</v>
      </c>
      <c r="H379" s="63">
        <v>0</v>
      </c>
      <c r="I379" s="63">
        <v>0</v>
      </c>
      <c r="J379" s="65">
        <f>I379+H379+G379+F379+E379</f>
        <v>0</v>
      </c>
      <c r="K379" s="39" t="s">
        <v>11</v>
      </c>
    </row>
    <row r="380" spans="1:11" ht="53.25" customHeight="1" thickBot="1">
      <c r="A380" s="130"/>
      <c r="B380" s="153"/>
      <c r="C380" s="136"/>
      <c r="D380" s="155"/>
      <c r="E380" s="62">
        <v>0</v>
      </c>
      <c r="F380" s="63">
        <v>0</v>
      </c>
      <c r="G380" s="63">
        <v>0</v>
      </c>
      <c r="H380" s="63">
        <v>0</v>
      </c>
      <c r="I380" s="63">
        <v>0</v>
      </c>
      <c r="J380" s="65">
        <f>I380+H380+G380+F380+E380</f>
        <v>0</v>
      </c>
      <c r="K380" s="39" t="s">
        <v>12</v>
      </c>
    </row>
    <row r="381" spans="1:11" ht="15.75" customHeight="1" thickBot="1">
      <c r="A381" s="119" t="s">
        <v>17</v>
      </c>
      <c r="B381" s="120"/>
      <c r="C381" s="120"/>
      <c r="D381" s="120"/>
      <c r="E381" s="120"/>
      <c r="F381" s="120"/>
      <c r="G381" s="120"/>
      <c r="H381" s="120"/>
      <c r="I381" s="120"/>
      <c r="J381" s="120"/>
      <c r="K381" s="121"/>
    </row>
    <row r="382" spans="1:11" ht="15.75" thickBot="1">
      <c r="A382" s="35">
        <v>89</v>
      </c>
      <c r="B382" s="151" t="s">
        <v>69</v>
      </c>
      <c r="C382" s="127" t="s">
        <v>38</v>
      </c>
      <c r="D382" s="172" t="s">
        <v>48</v>
      </c>
      <c r="E382" s="10">
        <f>E384+E385</f>
        <v>0</v>
      </c>
      <c r="F382" s="54">
        <f>F384+F385</f>
        <v>0</v>
      </c>
      <c r="G382" s="54">
        <f>G384+G385</f>
        <v>0</v>
      </c>
      <c r="H382" s="54">
        <f>H384+H385</f>
        <v>0</v>
      </c>
      <c r="I382" s="54">
        <f>I384+I385</f>
        <v>0</v>
      </c>
      <c r="J382" s="33">
        <f>I382+H382+G382+F382+E382</f>
        <v>0</v>
      </c>
      <c r="K382" s="39" t="s">
        <v>1</v>
      </c>
    </row>
    <row r="383" spans="1:11" ht="48.75" customHeight="1" thickBot="1">
      <c r="A383" s="20">
        <v>88</v>
      </c>
      <c r="B383" s="152"/>
      <c r="C383" s="135"/>
      <c r="D383" s="154"/>
      <c r="E383" s="32"/>
      <c r="F383" s="55"/>
      <c r="G383" s="55"/>
      <c r="H383" s="55"/>
      <c r="I383" s="55"/>
      <c r="J383" s="32"/>
      <c r="K383" s="39" t="s">
        <v>13</v>
      </c>
    </row>
    <row r="384" spans="1:11" ht="52.5" customHeight="1" thickBot="1">
      <c r="A384" s="40"/>
      <c r="B384" s="152"/>
      <c r="C384" s="135"/>
      <c r="D384" s="154"/>
      <c r="E384" s="10">
        <v>0</v>
      </c>
      <c r="F384" s="54">
        <v>0</v>
      </c>
      <c r="G384" s="54">
        <v>0</v>
      </c>
      <c r="H384" s="54">
        <v>0</v>
      </c>
      <c r="I384" s="54">
        <v>0</v>
      </c>
      <c r="J384" s="33">
        <f>I384+H384+G384+F384+E384</f>
        <v>0</v>
      </c>
      <c r="K384" s="39" t="s">
        <v>11</v>
      </c>
    </row>
    <row r="385" spans="1:11" ht="38.25" customHeight="1" thickBot="1">
      <c r="A385" s="41"/>
      <c r="B385" s="153"/>
      <c r="C385" s="136"/>
      <c r="D385" s="155"/>
      <c r="E385" s="10">
        <f>E386</f>
        <v>0</v>
      </c>
      <c r="F385" s="54">
        <f>F386</f>
        <v>0</v>
      </c>
      <c r="G385" s="54">
        <f>G386</f>
        <v>0</v>
      </c>
      <c r="H385" s="54">
        <f>H386</f>
        <v>0</v>
      </c>
      <c r="I385" s="54">
        <f>I386</f>
        <v>0</v>
      </c>
      <c r="J385" s="33">
        <f>I385+H385+G385+F385+E385</f>
        <v>0</v>
      </c>
      <c r="K385" s="39" t="s">
        <v>12</v>
      </c>
    </row>
    <row r="386" spans="1:11" ht="25.5" customHeight="1" thickBot="1">
      <c r="A386" s="122">
        <v>90</v>
      </c>
      <c r="B386" s="151" t="s">
        <v>172</v>
      </c>
      <c r="C386" s="127" t="s">
        <v>38</v>
      </c>
      <c r="D386" s="172" t="s">
        <v>48</v>
      </c>
      <c r="E386" s="10">
        <f>E388+E389</f>
        <v>0</v>
      </c>
      <c r="F386" s="54">
        <f>F388+F389</f>
        <v>0</v>
      </c>
      <c r="G386" s="54">
        <f>G388+G389</f>
        <v>0</v>
      </c>
      <c r="H386" s="54">
        <v>0</v>
      </c>
      <c r="I386" s="54">
        <f>I388+I389</f>
        <v>0</v>
      </c>
      <c r="J386" s="33">
        <f>I386+H386+G386+F386+E386</f>
        <v>0</v>
      </c>
      <c r="K386" s="39" t="s">
        <v>1</v>
      </c>
    </row>
    <row r="387" spans="1:11" ht="31.5" customHeight="1" thickBot="1">
      <c r="A387" s="123"/>
      <c r="B387" s="152"/>
      <c r="C387" s="135"/>
      <c r="D387" s="154"/>
      <c r="E387" s="32"/>
      <c r="F387" s="55"/>
      <c r="G387" s="55"/>
      <c r="H387" s="55"/>
      <c r="I387" s="55"/>
      <c r="J387" s="32"/>
      <c r="K387" s="39" t="s">
        <v>13</v>
      </c>
    </row>
    <row r="388" spans="1:11" ht="79.5" customHeight="1" thickBot="1">
      <c r="A388" s="123"/>
      <c r="B388" s="152"/>
      <c r="C388" s="135"/>
      <c r="D388" s="154"/>
      <c r="E388" s="10">
        <v>0</v>
      </c>
      <c r="F388" s="54">
        <v>0</v>
      </c>
      <c r="G388" s="54">
        <v>0</v>
      </c>
      <c r="H388" s="54">
        <v>0</v>
      </c>
      <c r="I388" s="54">
        <v>0</v>
      </c>
      <c r="J388" s="33">
        <f>I388+H388+G388+F388+E388</f>
        <v>0</v>
      </c>
      <c r="K388" s="39" t="s">
        <v>11</v>
      </c>
    </row>
    <row r="389" spans="1:11" ht="29.25" customHeight="1" thickBot="1">
      <c r="A389" s="131"/>
      <c r="B389" s="162"/>
      <c r="C389" s="136"/>
      <c r="D389" s="155"/>
      <c r="E389" s="10">
        <v>0</v>
      </c>
      <c r="F389" s="54">
        <v>0</v>
      </c>
      <c r="G389" s="54">
        <v>0</v>
      </c>
      <c r="H389" s="54">
        <v>0</v>
      </c>
      <c r="I389" s="54">
        <v>0</v>
      </c>
      <c r="J389" s="33">
        <f>I389+H389+G389+F389+E389</f>
        <v>0</v>
      </c>
      <c r="K389" s="39" t="s">
        <v>23</v>
      </c>
    </row>
    <row r="390" spans="1:11" ht="35.25" customHeight="1" thickBot="1">
      <c r="A390" s="43"/>
      <c r="B390" s="104"/>
      <c r="C390" s="27"/>
      <c r="D390" s="28"/>
      <c r="E390" s="29"/>
      <c r="F390" s="29"/>
      <c r="G390" s="29"/>
      <c r="H390" s="29"/>
      <c r="I390" s="29"/>
      <c r="J390" s="45"/>
      <c r="K390" s="39"/>
    </row>
    <row r="391" spans="1:11" ht="27.75" customHeight="1" thickBot="1">
      <c r="A391" s="185" t="s">
        <v>180</v>
      </c>
      <c r="B391" s="186"/>
      <c r="C391" s="186"/>
      <c r="D391" s="186"/>
      <c r="E391" s="186"/>
      <c r="F391" s="186"/>
      <c r="G391" s="186"/>
      <c r="H391" s="186"/>
      <c r="I391" s="186"/>
      <c r="J391" s="186"/>
      <c r="K391" s="187"/>
    </row>
    <row r="392" spans="1:11" ht="79.5" customHeight="1" thickBot="1">
      <c r="A392" s="123">
        <v>91</v>
      </c>
      <c r="B392" s="152" t="s">
        <v>93</v>
      </c>
      <c r="C392" s="127" t="s">
        <v>38</v>
      </c>
      <c r="D392" s="190" t="s">
        <v>199</v>
      </c>
      <c r="E392" s="62">
        <f>E394+E395</f>
        <v>2164.4</v>
      </c>
      <c r="F392" s="63">
        <f>F394+F395</f>
        <v>4291</v>
      </c>
      <c r="G392" s="63">
        <f>G394+G395</f>
        <v>13053.9</v>
      </c>
      <c r="H392" s="63">
        <f>H394+H395</f>
        <v>3775.2</v>
      </c>
      <c r="I392" s="63">
        <f>I394+I395</f>
        <v>2799.2</v>
      </c>
      <c r="J392" s="62">
        <f>E392+F392+G392+H392+I392</f>
        <v>26083.7</v>
      </c>
      <c r="K392" s="39" t="s">
        <v>1</v>
      </c>
    </row>
    <row r="393" spans="1:11" ht="44.25" customHeight="1" thickBot="1">
      <c r="A393" s="123"/>
      <c r="B393" s="152"/>
      <c r="C393" s="135"/>
      <c r="D393" s="190"/>
      <c r="E393" s="69"/>
      <c r="F393" s="68"/>
      <c r="G393" s="68"/>
      <c r="H393" s="68"/>
      <c r="I393" s="68"/>
      <c r="J393" s="62">
        <f>E393+F393+G393+H393+I393</f>
        <v>0</v>
      </c>
      <c r="K393" s="39" t="s">
        <v>13</v>
      </c>
    </row>
    <row r="394" spans="1:11" ht="79.5" customHeight="1" thickBot="1">
      <c r="A394" s="123"/>
      <c r="B394" s="152"/>
      <c r="C394" s="135"/>
      <c r="D394" s="190"/>
      <c r="E394" s="62">
        <f aca="true" t="shared" si="42" ref="E394:I395">E398</f>
        <v>657.1</v>
      </c>
      <c r="F394" s="63">
        <f t="shared" si="42"/>
        <v>925</v>
      </c>
      <c r="G394" s="63">
        <f t="shared" si="42"/>
        <v>925</v>
      </c>
      <c r="H394" s="63">
        <f t="shared" si="42"/>
        <v>925</v>
      </c>
      <c r="I394" s="63">
        <f t="shared" si="42"/>
        <v>925</v>
      </c>
      <c r="J394" s="65">
        <f>I394+H394+G394+F394+E394</f>
        <v>4357.1</v>
      </c>
      <c r="K394" s="39" t="s">
        <v>11</v>
      </c>
    </row>
    <row r="395" spans="1:11" ht="73.5" customHeight="1" thickBot="1">
      <c r="A395" s="130"/>
      <c r="B395" s="153"/>
      <c r="C395" s="136"/>
      <c r="D395" s="191"/>
      <c r="E395" s="62">
        <f t="shared" si="42"/>
        <v>1507.3000000000002</v>
      </c>
      <c r="F395" s="63">
        <f t="shared" si="42"/>
        <v>3366</v>
      </c>
      <c r="G395" s="63">
        <f t="shared" si="42"/>
        <v>12128.9</v>
      </c>
      <c r="H395" s="63">
        <f t="shared" si="42"/>
        <v>2850.2</v>
      </c>
      <c r="I395" s="63">
        <f t="shared" si="42"/>
        <v>1874.1999999999998</v>
      </c>
      <c r="J395" s="65">
        <f>I395+H395+G395+F395+E395</f>
        <v>21726.6</v>
      </c>
      <c r="K395" s="39" t="s">
        <v>23</v>
      </c>
    </row>
    <row r="396" spans="1:11" ht="26.25" customHeight="1" thickBot="1">
      <c r="A396" s="123">
        <v>92</v>
      </c>
      <c r="B396" s="152" t="s">
        <v>94</v>
      </c>
      <c r="C396" s="127" t="s">
        <v>38</v>
      </c>
      <c r="D396" s="190" t="s">
        <v>200</v>
      </c>
      <c r="E396" s="62">
        <f>E398+E399</f>
        <v>2164.4</v>
      </c>
      <c r="F396" s="63">
        <f>F398+F399</f>
        <v>4291</v>
      </c>
      <c r="G396" s="63">
        <f>G398+G399</f>
        <v>13053.9</v>
      </c>
      <c r="H396" s="63">
        <f>H398+H399</f>
        <v>3775.2</v>
      </c>
      <c r="I396" s="63">
        <f>I398+I399</f>
        <v>2799.2</v>
      </c>
      <c r="J396" s="75">
        <f>I396+H396+G396+F396+E396</f>
        <v>26083.7</v>
      </c>
      <c r="K396" s="39" t="s">
        <v>1</v>
      </c>
    </row>
    <row r="397" spans="1:11" ht="35.25" customHeight="1" thickBot="1">
      <c r="A397" s="123"/>
      <c r="B397" s="152"/>
      <c r="C397" s="135"/>
      <c r="D397" s="190"/>
      <c r="E397" s="69"/>
      <c r="F397" s="68"/>
      <c r="G397" s="68"/>
      <c r="H397" s="68"/>
      <c r="I397" s="68"/>
      <c r="J397" s="69"/>
      <c r="K397" s="39" t="s">
        <v>13</v>
      </c>
    </row>
    <row r="398" spans="1:11" ht="53.25" customHeight="1" thickBot="1">
      <c r="A398" s="123"/>
      <c r="B398" s="152"/>
      <c r="C398" s="135"/>
      <c r="D398" s="190"/>
      <c r="E398" s="62">
        <f aca="true" t="shared" si="43" ref="E398:I399">E402+E406+E410+E414+E418+E422+E426+E430+E434+E438+E442+E446+E450+E454</f>
        <v>657.1</v>
      </c>
      <c r="F398" s="63">
        <f t="shared" si="43"/>
        <v>925</v>
      </c>
      <c r="G398" s="63">
        <f t="shared" si="43"/>
        <v>925</v>
      </c>
      <c r="H398" s="63">
        <f t="shared" si="43"/>
        <v>925</v>
      </c>
      <c r="I398" s="63">
        <f t="shared" si="43"/>
        <v>925</v>
      </c>
      <c r="J398" s="65">
        <f>I398+H398+G398+F398+E398</f>
        <v>4357.1</v>
      </c>
      <c r="K398" s="39" t="s">
        <v>11</v>
      </c>
    </row>
    <row r="399" spans="1:11" ht="30.75" thickBot="1">
      <c r="A399" s="130"/>
      <c r="B399" s="153"/>
      <c r="C399" s="136"/>
      <c r="D399" s="191"/>
      <c r="E399" s="62">
        <f t="shared" si="43"/>
        <v>1507.3000000000002</v>
      </c>
      <c r="F399" s="63">
        <f t="shared" si="43"/>
        <v>3366</v>
      </c>
      <c r="G399" s="63">
        <f>G403+G407+G411+G415+G419+G423+G427+G431+G435+G439+G443+G447+G451+G455</f>
        <v>12128.9</v>
      </c>
      <c r="H399" s="63">
        <f>H403+H407+H411+H415+H419+H423+H427+H431+H435+H439+H443+H447+H451+H455</f>
        <v>2850.2</v>
      </c>
      <c r="I399" s="63">
        <f t="shared" si="43"/>
        <v>1874.1999999999998</v>
      </c>
      <c r="J399" s="65">
        <f>I399+H399+G399+F399+E399</f>
        <v>21726.6</v>
      </c>
      <c r="K399" s="39" t="s">
        <v>23</v>
      </c>
    </row>
    <row r="400" spans="1:11" ht="48.75" customHeight="1" thickBot="1">
      <c r="A400" s="123">
        <v>93</v>
      </c>
      <c r="B400" s="152" t="s">
        <v>34</v>
      </c>
      <c r="C400" s="127" t="s">
        <v>38</v>
      </c>
      <c r="D400" s="190" t="s">
        <v>53</v>
      </c>
      <c r="E400" s="62">
        <f>E402+E403</f>
        <v>674.1</v>
      </c>
      <c r="F400" s="63">
        <f>F402+F403</f>
        <v>519.2</v>
      </c>
      <c r="G400" s="63">
        <f>G402+G403</f>
        <v>1192.5</v>
      </c>
      <c r="H400" s="63">
        <f>H402+H403</f>
        <v>876.1</v>
      </c>
      <c r="I400" s="63">
        <f>I402+I403</f>
        <v>900.1</v>
      </c>
      <c r="J400" s="75">
        <f>I400+H400+G400+F400+E400</f>
        <v>4162</v>
      </c>
      <c r="K400" s="39" t="s">
        <v>1</v>
      </c>
    </row>
    <row r="401" spans="1:11" ht="37.5" customHeight="1" thickBot="1">
      <c r="A401" s="123"/>
      <c r="B401" s="152"/>
      <c r="C401" s="135"/>
      <c r="D401" s="190"/>
      <c r="E401" s="69"/>
      <c r="F401" s="68"/>
      <c r="G401" s="68"/>
      <c r="H401" s="68"/>
      <c r="I401" s="68"/>
      <c r="J401" s="69"/>
      <c r="K401" s="39" t="s">
        <v>13</v>
      </c>
    </row>
    <row r="402" spans="1:11" ht="15.75" thickBot="1">
      <c r="A402" s="123"/>
      <c r="B402" s="152"/>
      <c r="C402" s="135"/>
      <c r="D402" s="190"/>
      <c r="E402" s="62"/>
      <c r="F402" s="63"/>
      <c r="G402" s="63"/>
      <c r="H402" s="63"/>
      <c r="I402" s="63"/>
      <c r="J402" s="65">
        <f>I402+H402+G402+F402+E402</f>
        <v>0</v>
      </c>
      <c r="K402" s="39" t="s">
        <v>11</v>
      </c>
    </row>
    <row r="403" spans="1:11" ht="30.75" thickBot="1">
      <c r="A403" s="130"/>
      <c r="B403" s="153"/>
      <c r="C403" s="136"/>
      <c r="D403" s="191"/>
      <c r="E403" s="62">
        <f>724.1-50</f>
        <v>674.1</v>
      </c>
      <c r="F403" s="63">
        <v>519.2</v>
      </c>
      <c r="G403" s="63">
        <v>1192.5</v>
      </c>
      <c r="H403" s="63">
        <v>876.1</v>
      </c>
      <c r="I403" s="63">
        <v>900.1</v>
      </c>
      <c r="J403" s="65">
        <f>I403+H403+G403+F403+E403</f>
        <v>4162</v>
      </c>
      <c r="K403" s="39" t="s">
        <v>23</v>
      </c>
    </row>
    <row r="404" spans="1:11" ht="30.75" customHeight="1" thickBot="1">
      <c r="A404" s="123">
        <v>94</v>
      </c>
      <c r="B404" s="152" t="s">
        <v>95</v>
      </c>
      <c r="C404" s="127" t="s">
        <v>38</v>
      </c>
      <c r="D404" s="190" t="s">
        <v>48</v>
      </c>
      <c r="E404" s="62">
        <f>E406+E407</f>
        <v>697.2</v>
      </c>
      <c r="F404" s="63">
        <f>F406+F407</f>
        <v>2694.5</v>
      </c>
      <c r="G404" s="63">
        <f>G406+G407</f>
        <v>10729.8</v>
      </c>
      <c r="H404" s="63">
        <f>H406+H407</f>
        <v>1767.5</v>
      </c>
      <c r="I404" s="63">
        <f>I406+I407</f>
        <v>767.5</v>
      </c>
      <c r="J404" s="75">
        <f>I404+H404+G404+F404+E404</f>
        <v>16656.5</v>
      </c>
      <c r="K404" s="39" t="s">
        <v>1</v>
      </c>
    </row>
    <row r="405" spans="1:11" ht="29.25" customHeight="1" thickBot="1">
      <c r="A405" s="123"/>
      <c r="B405" s="152"/>
      <c r="C405" s="135"/>
      <c r="D405" s="190"/>
      <c r="E405" s="69"/>
      <c r="F405" s="68"/>
      <c r="G405" s="68"/>
      <c r="H405" s="68"/>
      <c r="I405" s="68"/>
      <c r="J405" s="69"/>
      <c r="K405" s="39" t="s">
        <v>13</v>
      </c>
    </row>
    <row r="406" spans="1:11" ht="37.5" customHeight="1" thickBot="1">
      <c r="A406" s="123"/>
      <c r="B406" s="152"/>
      <c r="C406" s="135"/>
      <c r="D406" s="190"/>
      <c r="E406" s="69"/>
      <c r="F406" s="63"/>
      <c r="G406" s="63"/>
      <c r="H406" s="63"/>
      <c r="I406" s="68"/>
      <c r="J406" s="65">
        <f>I406+H406+G406+F406+E406</f>
        <v>0</v>
      </c>
      <c r="K406" s="39" t="s">
        <v>11</v>
      </c>
    </row>
    <row r="407" spans="1:11" ht="30.75" thickBot="1">
      <c r="A407" s="130"/>
      <c r="B407" s="153"/>
      <c r="C407" s="136"/>
      <c r="D407" s="191"/>
      <c r="E407" s="62">
        <v>697.2</v>
      </c>
      <c r="F407" s="63">
        <v>2694.5</v>
      </c>
      <c r="G407" s="63">
        <f>2767.5+7962.3</f>
        <v>10729.8</v>
      </c>
      <c r="H407" s="63">
        <v>1767.5</v>
      </c>
      <c r="I407" s="63">
        <v>767.5</v>
      </c>
      <c r="J407" s="65">
        <f>I407+H407+G407+F407+E407</f>
        <v>16656.5</v>
      </c>
      <c r="K407" s="39" t="s">
        <v>23</v>
      </c>
    </row>
    <row r="408" spans="1:11" ht="29.25" customHeight="1" thickBot="1">
      <c r="A408" s="123">
        <v>95</v>
      </c>
      <c r="B408" s="152" t="s">
        <v>96</v>
      </c>
      <c r="C408" s="127" t="s">
        <v>38</v>
      </c>
      <c r="D408" s="190" t="s">
        <v>48</v>
      </c>
      <c r="E408" s="62">
        <f>E410+E411</f>
        <v>0</v>
      </c>
      <c r="F408" s="63">
        <f>F410+F411</f>
        <v>0</v>
      </c>
      <c r="G408" s="63">
        <f>G410+G411</f>
        <v>0</v>
      </c>
      <c r="H408" s="63">
        <f>H410+H411</f>
        <v>0</v>
      </c>
      <c r="I408" s="63">
        <f>I410+I411</f>
        <v>0</v>
      </c>
      <c r="J408" s="75">
        <f>I408+H408+G408+F408+E408</f>
        <v>0</v>
      </c>
      <c r="K408" s="39" t="s">
        <v>1</v>
      </c>
    </row>
    <row r="409" spans="1:11" ht="33" customHeight="1" thickBot="1">
      <c r="A409" s="123"/>
      <c r="B409" s="152"/>
      <c r="C409" s="135"/>
      <c r="D409" s="190"/>
      <c r="E409" s="69"/>
      <c r="F409" s="68"/>
      <c r="G409" s="68"/>
      <c r="H409" s="68"/>
      <c r="I409" s="68"/>
      <c r="J409" s="69"/>
      <c r="K409" s="39" t="s">
        <v>13</v>
      </c>
    </row>
    <row r="410" spans="1:11" ht="29.25" customHeight="1" thickBot="1">
      <c r="A410" s="123"/>
      <c r="B410" s="152"/>
      <c r="C410" s="135"/>
      <c r="D410" s="190"/>
      <c r="E410" s="69"/>
      <c r="F410" s="68"/>
      <c r="G410" s="68"/>
      <c r="H410" s="68"/>
      <c r="I410" s="68"/>
      <c r="J410" s="65">
        <f>I410+H410+G410+F410+E410</f>
        <v>0</v>
      </c>
      <c r="K410" s="39" t="s">
        <v>11</v>
      </c>
    </row>
    <row r="411" spans="1:11" ht="30.75" thickBot="1">
      <c r="A411" s="130"/>
      <c r="B411" s="153"/>
      <c r="C411" s="136"/>
      <c r="D411" s="191"/>
      <c r="E411" s="62"/>
      <c r="F411" s="63"/>
      <c r="G411" s="63"/>
      <c r="H411" s="63"/>
      <c r="I411" s="63"/>
      <c r="J411" s="65">
        <f>I411+H411+G411+F411+E411</f>
        <v>0</v>
      </c>
      <c r="K411" s="39" t="s">
        <v>23</v>
      </c>
    </row>
    <row r="412" spans="1:11" ht="32.25" customHeight="1" thickBot="1">
      <c r="A412" s="122">
        <v>96</v>
      </c>
      <c r="B412" s="151" t="s">
        <v>169</v>
      </c>
      <c r="C412" s="127" t="s">
        <v>38</v>
      </c>
      <c r="D412" s="190" t="s">
        <v>48</v>
      </c>
      <c r="E412" s="62">
        <f>E414+E415</f>
        <v>0</v>
      </c>
      <c r="F412" s="63">
        <f>F414+F415</f>
        <v>0</v>
      </c>
      <c r="G412" s="63">
        <f>G414+G415</f>
        <v>0</v>
      </c>
      <c r="H412" s="63">
        <f>H414+H415</f>
        <v>0</v>
      </c>
      <c r="I412" s="63">
        <f>I414+I415</f>
        <v>0</v>
      </c>
      <c r="J412" s="75">
        <f>I412+H412+G412+F412+E412</f>
        <v>0</v>
      </c>
      <c r="K412" s="39" t="s">
        <v>1</v>
      </c>
    </row>
    <row r="413" spans="1:11" ht="37.5" customHeight="1" thickBot="1">
      <c r="A413" s="123"/>
      <c r="B413" s="152"/>
      <c r="C413" s="135"/>
      <c r="D413" s="190"/>
      <c r="E413" s="69"/>
      <c r="F413" s="68"/>
      <c r="G413" s="68"/>
      <c r="H413" s="68"/>
      <c r="I413" s="68"/>
      <c r="J413" s="69"/>
      <c r="K413" s="39" t="s">
        <v>13</v>
      </c>
    </row>
    <row r="414" spans="1:11" ht="15.75" thickBot="1">
      <c r="A414" s="123"/>
      <c r="B414" s="152"/>
      <c r="C414" s="135"/>
      <c r="D414" s="190"/>
      <c r="E414" s="69"/>
      <c r="F414" s="68"/>
      <c r="G414" s="68"/>
      <c r="H414" s="68"/>
      <c r="I414" s="68"/>
      <c r="J414" s="65">
        <f>I414+H414+G414+F414+E414</f>
        <v>0</v>
      </c>
      <c r="K414" s="39" t="s">
        <v>11</v>
      </c>
    </row>
    <row r="415" spans="1:11" ht="30.75" thickBot="1">
      <c r="A415" s="130"/>
      <c r="B415" s="153"/>
      <c r="C415" s="136"/>
      <c r="D415" s="191"/>
      <c r="E415" s="62">
        <v>0</v>
      </c>
      <c r="F415" s="63">
        <v>0</v>
      </c>
      <c r="G415" s="63">
        <v>0</v>
      </c>
      <c r="H415" s="63">
        <v>0</v>
      </c>
      <c r="I415" s="63">
        <v>0</v>
      </c>
      <c r="J415" s="65">
        <f>I415+H415+G415+F415+E415</f>
        <v>0</v>
      </c>
      <c r="K415" s="39" t="s">
        <v>23</v>
      </c>
    </row>
    <row r="416" spans="1:11" ht="29.25" customHeight="1" thickBot="1">
      <c r="A416" s="122">
        <v>97</v>
      </c>
      <c r="B416" s="181" t="s">
        <v>54</v>
      </c>
      <c r="C416" s="127" t="s">
        <v>38</v>
      </c>
      <c r="D416" s="190" t="s">
        <v>48</v>
      </c>
      <c r="E416" s="62">
        <f>E418+E419</f>
        <v>136</v>
      </c>
      <c r="F416" s="63">
        <f>F418+F419</f>
        <v>0</v>
      </c>
      <c r="G416" s="63">
        <f>G418+G419</f>
        <v>50</v>
      </c>
      <c r="H416" s="63">
        <f>H418+H419</f>
        <v>50</v>
      </c>
      <c r="I416" s="63">
        <f>I418+I419</f>
        <v>50</v>
      </c>
      <c r="J416" s="75">
        <f>I416+H416+G416+F416+E416</f>
        <v>286</v>
      </c>
      <c r="K416" s="39" t="s">
        <v>1</v>
      </c>
    </row>
    <row r="417" spans="1:11" ht="29.25" customHeight="1" thickBot="1">
      <c r="A417" s="123"/>
      <c r="B417" s="188"/>
      <c r="C417" s="135"/>
      <c r="D417" s="190"/>
      <c r="E417" s="69"/>
      <c r="F417" s="68"/>
      <c r="G417" s="68"/>
      <c r="H417" s="68"/>
      <c r="I417" s="68"/>
      <c r="J417" s="69"/>
      <c r="K417" s="39" t="s">
        <v>13</v>
      </c>
    </row>
    <row r="418" spans="1:11" ht="37.5" customHeight="1" thickBot="1">
      <c r="A418" s="123"/>
      <c r="B418" s="188"/>
      <c r="C418" s="135"/>
      <c r="D418" s="190"/>
      <c r="E418" s="69"/>
      <c r="F418" s="68"/>
      <c r="G418" s="68"/>
      <c r="H418" s="68"/>
      <c r="I418" s="68"/>
      <c r="J418" s="65">
        <f>I418+H418+G418+F418+E418</f>
        <v>0</v>
      </c>
      <c r="K418" s="39" t="s">
        <v>11</v>
      </c>
    </row>
    <row r="419" spans="1:11" ht="30.75" thickBot="1">
      <c r="A419" s="130"/>
      <c r="B419" s="189"/>
      <c r="C419" s="136"/>
      <c r="D419" s="191"/>
      <c r="E419" s="62">
        <v>136</v>
      </c>
      <c r="F419" s="63">
        <v>0</v>
      </c>
      <c r="G419" s="63">
        <v>50</v>
      </c>
      <c r="H419" s="63">
        <v>50</v>
      </c>
      <c r="I419" s="63">
        <v>50</v>
      </c>
      <c r="J419" s="65">
        <f>I419+H419+G419+F419+E419</f>
        <v>286</v>
      </c>
      <c r="K419" s="39" t="s">
        <v>23</v>
      </c>
    </row>
    <row r="420" spans="1:11" ht="33.75" customHeight="1" thickBot="1">
      <c r="A420" s="122">
        <v>98</v>
      </c>
      <c r="B420" s="181" t="s">
        <v>97</v>
      </c>
      <c r="C420" s="127" t="s">
        <v>38</v>
      </c>
      <c r="D420" s="190" t="s">
        <v>48</v>
      </c>
      <c r="E420" s="62">
        <f>E422+E423</f>
        <v>0</v>
      </c>
      <c r="F420" s="63">
        <f>F422+F423</f>
        <v>0</v>
      </c>
      <c r="G420" s="63">
        <f>G422+G423</f>
        <v>0</v>
      </c>
      <c r="H420" s="63">
        <f>H422+H423</f>
        <v>0</v>
      </c>
      <c r="I420" s="63">
        <f>I422+I423</f>
        <v>0</v>
      </c>
      <c r="J420" s="75">
        <f>I420+H420+G420+F420+E420</f>
        <v>0</v>
      </c>
      <c r="K420" s="39" t="s">
        <v>1</v>
      </c>
    </row>
    <row r="421" spans="1:11" ht="28.5" customHeight="1" thickBot="1">
      <c r="A421" s="123"/>
      <c r="B421" s="188"/>
      <c r="C421" s="135"/>
      <c r="D421" s="190"/>
      <c r="E421" s="69"/>
      <c r="F421" s="68"/>
      <c r="G421" s="68"/>
      <c r="H421" s="68"/>
      <c r="I421" s="68"/>
      <c r="J421" s="69"/>
      <c r="K421" s="39" t="s">
        <v>13</v>
      </c>
    </row>
    <row r="422" spans="1:11" ht="33" customHeight="1" thickBot="1">
      <c r="A422" s="123"/>
      <c r="B422" s="188"/>
      <c r="C422" s="135"/>
      <c r="D422" s="190"/>
      <c r="E422" s="69"/>
      <c r="F422" s="68"/>
      <c r="G422" s="68"/>
      <c r="H422" s="68"/>
      <c r="I422" s="68"/>
      <c r="J422" s="65">
        <f>I422+H422+G422+F422+E422</f>
        <v>0</v>
      </c>
      <c r="K422" s="39" t="s">
        <v>11</v>
      </c>
    </row>
    <row r="423" spans="1:11" ht="30.75" thickBot="1">
      <c r="A423" s="130"/>
      <c r="B423" s="189"/>
      <c r="C423" s="136"/>
      <c r="D423" s="191"/>
      <c r="E423" s="62">
        <v>0</v>
      </c>
      <c r="F423" s="63">
        <v>0</v>
      </c>
      <c r="G423" s="63">
        <v>0</v>
      </c>
      <c r="H423" s="63">
        <v>0</v>
      </c>
      <c r="I423" s="63">
        <v>0</v>
      </c>
      <c r="J423" s="65">
        <f>I423+H423+G423+F423+E423</f>
        <v>0</v>
      </c>
      <c r="K423" s="39" t="s">
        <v>23</v>
      </c>
    </row>
    <row r="424" spans="1:11" ht="39.75" customHeight="1" thickBot="1">
      <c r="A424" s="122">
        <v>99</v>
      </c>
      <c r="B424" s="181" t="s">
        <v>35</v>
      </c>
      <c r="C424" s="127" t="s">
        <v>38</v>
      </c>
      <c r="D424" s="190" t="s">
        <v>48</v>
      </c>
      <c r="E424" s="62">
        <f>E426+E427</f>
        <v>0</v>
      </c>
      <c r="F424" s="63">
        <f>F426+F427</f>
        <v>0</v>
      </c>
      <c r="G424" s="63">
        <f>G426+G427</f>
        <v>0</v>
      </c>
      <c r="H424" s="63">
        <f>H426+H427</f>
        <v>0</v>
      </c>
      <c r="I424" s="63">
        <f>I426+I427</f>
        <v>0</v>
      </c>
      <c r="J424" s="75">
        <f>I424+H424+G424+F424+E424</f>
        <v>0</v>
      </c>
      <c r="K424" s="39" t="s">
        <v>1</v>
      </c>
    </row>
    <row r="425" spans="1:11" ht="31.5" customHeight="1" thickBot="1">
      <c r="A425" s="123"/>
      <c r="B425" s="188"/>
      <c r="C425" s="135"/>
      <c r="D425" s="190"/>
      <c r="E425" s="69"/>
      <c r="F425" s="68"/>
      <c r="G425" s="68"/>
      <c r="H425" s="68"/>
      <c r="I425" s="68"/>
      <c r="J425" s="69"/>
      <c r="K425" s="39" t="s">
        <v>13</v>
      </c>
    </row>
    <row r="426" spans="1:11" ht="27" customHeight="1" thickBot="1">
      <c r="A426" s="123"/>
      <c r="B426" s="188"/>
      <c r="C426" s="135"/>
      <c r="D426" s="190"/>
      <c r="E426" s="69"/>
      <c r="F426" s="68"/>
      <c r="G426" s="68"/>
      <c r="H426" s="68"/>
      <c r="I426" s="68"/>
      <c r="J426" s="65">
        <f>I426+H426+G426+F426+E426</f>
        <v>0</v>
      </c>
      <c r="K426" s="39" t="s">
        <v>11</v>
      </c>
    </row>
    <row r="427" spans="1:11" ht="30.75" thickBot="1">
      <c r="A427" s="130"/>
      <c r="B427" s="189"/>
      <c r="C427" s="136"/>
      <c r="D427" s="191"/>
      <c r="E427" s="62">
        <v>0</v>
      </c>
      <c r="F427" s="63">
        <v>0</v>
      </c>
      <c r="G427" s="63">
        <v>0</v>
      </c>
      <c r="H427" s="63">
        <v>0</v>
      </c>
      <c r="I427" s="63">
        <v>0</v>
      </c>
      <c r="J427" s="65">
        <f>I427+H427+G427+F427+E427</f>
        <v>0</v>
      </c>
      <c r="K427" s="39" t="s">
        <v>23</v>
      </c>
    </row>
    <row r="428" spans="1:11" ht="37.5" customHeight="1" thickBot="1">
      <c r="A428" s="122">
        <v>100</v>
      </c>
      <c r="B428" s="181" t="s">
        <v>98</v>
      </c>
      <c r="C428" s="127" t="s">
        <v>38</v>
      </c>
      <c r="D428" s="190" t="s">
        <v>48</v>
      </c>
      <c r="E428" s="62">
        <f>E430+E431</f>
        <v>0</v>
      </c>
      <c r="F428" s="63">
        <f>F430+F431</f>
        <v>0</v>
      </c>
      <c r="G428" s="63">
        <f>G430+G431</f>
        <v>0</v>
      </c>
      <c r="H428" s="63">
        <f>H430+H431</f>
        <v>0</v>
      </c>
      <c r="I428" s="63">
        <f>I430+I431</f>
        <v>0</v>
      </c>
      <c r="J428" s="75">
        <f>I428+H428+G428+F428+E428</f>
        <v>0</v>
      </c>
      <c r="K428" s="39" t="s">
        <v>1</v>
      </c>
    </row>
    <row r="429" spans="1:11" ht="27" customHeight="1" thickBot="1">
      <c r="A429" s="123"/>
      <c r="B429" s="188"/>
      <c r="C429" s="135"/>
      <c r="D429" s="190"/>
      <c r="E429" s="69"/>
      <c r="F429" s="68"/>
      <c r="G429" s="68"/>
      <c r="H429" s="68"/>
      <c r="I429" s="68"/>
      <c r="J429" s="69"/>
      <c r="K429" s="39" t="s">
        <v>13</v>
      </c>
    </row>
    <row r="430" spans="1:11" ht="15.75" thickBot="1">
      <c r="A430" s="123"/>
      <c r="B430" s="188"/>
      <c r="C430" s="135"/>
      <c r="D430" s="190"/>
      <c r="E430" s="69"/>
      <c r="F430" s="68"/>
      <c r="G430" s="68"/>
      <c r="H430" s="68"/>
      <c r="I430" s="68"/>
      <c r="J430" s="65">
        <f>I430+H430+G430+F430+E430</f>
        <v>0</v>
      </c>
      <c r="K430" s="39" t="s">
        <v>11</v>
      </c>
    </row>
    <row r="431" spans="1:11" ht="30.75" thickBot="1">
      <c r="A431" s="130"/>
      <c r="B431" s="189"/>
      <c r="C431" s="136"/>
      <c r="D431" s="191"/>
      <c r="E431" s="62">
        <v>0</v>
      </c>
      <c r="F431" s="63">
        <v>0</v>
      </c>
      <c r="G431" s="63">
        <v>0</v>
      </c>
      <c r="H431" s="63">
        <v>0</v>
      </c>
      <c r="I431" s="63">
        <v>0</v>
      </c>
      <c r="J431" s="65">
        <f>I431+H431+G431+F431+E431</f>
        <v>0</v>
      </c>
      <c r="K431" s="39" t="s">
        <v>23</v>
      </c>
    </row>
    <row r="432" spans="1:11" ht="35.25" customHeight="1" thickBot="1">
      <c r="A432" s="122">
        <v>101</v>
      </c>
      <c r="B432" s="181" t="s">
        <v>99</v>
      </c>
      <c r="C432" s="127" t="s">
        <v>38</v>
      </c>
      <c r="D432" s="190" t="s">
        <v>48</v>
      </c>
      <c r="E432" s="62">
        <f>E434+E435</f>
        <v>0</v>
      </c>
      <c r="F432" s="63">
        <f>F434+F435</f>
        <v>0</v>
      </c>
      <c r="G432" s="63">
        <f>G434+G435</f>
        <v>0</v>
      </c>
      <c r="H432" s="63">
        <f>H434+H435</f>
        <v>0</v>
      </c>
      <c r="I432" s="63">
        <f>I434+I435</f>
        <v>0</v>
      </c>
      <c r="J432" s="75">
        <f>I432+H432+G432+F432+E432</f>
        <v>0</v>
      </c>
      <c r="K432" s="39" t="s">
        <v>1</v>
      </c>
    </row>
    <row r="433" spans="1:11" ht="30.75" customHeight="1" thickBot="1">
      <c r="A433" s="123"/>
      <c r="B433" s="188"/>
      <c r="C433" s="135"/>
      <c r="D433" s="190"/>
      <c r="E433" s="69"/>
      <c r="F433" s="68"/>
      <c r="G433" s="68"/>
      <c r="H433" s="68"/>
      <c r="I433" s="68"/>
      <c r="J433" s="69"/>
      <c r="K433" s="39" t="s">
        <v>13</v>
      </c>
    </row>
    <row r="434" spans="1:11" ht="27" customHeight="1" thickBot="1">
      <c r="A434" s="123"/>
      <c r="B434" s="188"/>
      <c r="C434" s="135"/>
      <c r="D434" s="190"/>
      <c r="E434" s="69"/>
      <c r="F434" s="68"/>
      <c r="G434" s="68"/>
      <c r="H434" s="68"/>
      <c r="I434" s="68"/>
      <c r="J434" s="65">
        <f>I434+H434+G434+F434+E434</f>
        <v>0</v>
      </c>
      <c r="K434" s="39" t="s">
        <v>11</v>
      </c>
    </row>
    <row r="435" spans="1:11" ht="30.75" thickBot="1">
      <c r="A435" s="130"/>
      <c r="B435" s="189"/>
      <c r="C435" s="136"/>
      <c r="D435" s="191"/>
      <c r="E435" s="62">
        <v>0</v>
      </c>
      <c r="F435" s="63">
        <v>0</v>
      </c>
      <c r="G435" s="63">
        <v>0</v>
      </c>
      <c r="H435" s="63">
        <v>0</v>
      </c>
      <c r="I435" s="63">
        <v>0</v>
      </c>
      <c r="J435" s="65">
        <f>I435+H435+G435+F435+E435</f>
        <v>0</v>
      </c>
      <c r="K435" s="39" t="s">
        <v>23</v>
      </c>
    </row>
    <row r="436" spans="1:11" ht="36" customHeight="1" thickBot="1">
      <c r="A436" s="122">
        <v>102</v>
      </c>
      <c r="B436" s="181" t="s">
        <v>100</v>
      </c>
      <c r="C436" s="127" t="s">
        <v>38</v>
      </c>
      <c r="D436" s="190" t="s">
        <v>48</v>
      </c>
      <c r="E436" s="62">
        <f>E438+E439</f>
        <v>0</v>
      </c>
      <c r="F436" s="63">
        <f>F438+F439</f>
        <v>0</v>
      </c>
      <c r="G436" s="63">
        <f>G438+G439</f>
        <v>0</v>
      </c>
      <c r="H436" s="63">
        <f>H438+H439</f>
        <v>0</v>
      </c>
      <c r="I436" s="63">
        <f>I438+I439</f>
        <v>0</v>
      </c>
      <c r="J436" s="75">
        <f>I436+H436+G436+F436+E436</f>
        <v>0</v>
      </c>
      <c r="K436" s="39" t="s">
        <v>1</v>
      </c>
    </row>
    <row r="437" spans="1:11" ht="27" customHeight="1" thickBot="1">
      <c r="A437" s="123"/>
      <c r="B437" s="188"/>
      <c r="C437" s="135"/>
      <c r="D437" s="190"/>
      <c r="E437" s="69"/>
      <c r="F437" s="68"/>
      <c r="G437" s="68"/>
      <c r="H437" s="68"/>
      <c r="I437" s="68"/>
      <c r="J437" s="69"/>
      <c r="K437" s="39" t="s">
        <v>13</v>
      </c>
    </row>
    <row r="438" spans="1:11" ht="29.25" customHeight="1" thickBot="1">
      <c r="A438" s="123"/>
      <c r="B438" s="188"/>
      <c r="C438" s="135"/>
      <c r="D438" s="190"/>
      <c r="E438" s="69"/>
      <c r="F438" s="68"/>
      <c r="G438" s="68"/>
      <c r="H438" s="68"/>
      <c r="I438" s="68"/>
      <c r="J438" s="65">
        <f>I438+H438+G438+F438+E438</f>
        <v>0</v>
      </c>
      <c r="K438" s="39" t="s">
        <v>11</v>
      </c>
    </row>
    <row r="439" spans="1:11" ht="30.75" thickBot="1">
      <c r="A439" s="130"/>
      <c r="B439" s="189"/>
      <c r="C439" s="136"/>
      <c r="D439" s="191"/>
      <c r="E439" s="62">
        <v>0</v>
      </c>
      <c r="F439" s="63">
        <v>0</v>
      </c>
      <c r="G439" s="63">
        <v>0</v>
      </c>
      <c r="H439" s="63">
        <v>0</v>
      </c>
      <c r="I439" s="63">
        <v>0</v>
      </c>
      <c r="J439" s="65">
        <f>I439+H439+G439+F439+E439</f>
        <v>0</v>
      </c>
      <c r="K439" s="39" t="s">
        <v>23</v>
      </c>
    </row>
    <row r="440" spans="1:11" ht="27" customHeight="1" thickBot="1">
      <c r="A440" s="122">
        <v>103</v>
      </c>
      <c r="B440" s="181" t="s">
        <v>101</v>
      </c>
      <c r="C440" s="127" t="s">
        <v>38</v>
      </c>
      <c r="D440" s="190" t="s">
        <v>48</v>
      </c>
      <c r="E440" s="62">
        <f>E442+E443</f>
        <v>0</v>
      </c>
      <c r="F440" s="63">
        <f>F442+F443</f>
        <v>0</v>
      </c>
      <c r="G440" s="63">
        <f>G442+G443</f>
        <v>0</v>
      </c>
      <c r="H440" s="63">
        <f>H442+H443</f>
        <v>0</v>
      </c>
      <c r="I440" s="63">
        <f>I442+I443</f>
        <v>0</v>
      </c>
      <c r="J440" s="75">
        <f>I440+H440+G440+F440+E440</f>
        <v>0</v>
      </c>
      <c r="K440" s="39" t="s">
        <v>1</v>
      </c>
    </row>
    <row r="441" spans="1:11" ht="26.25" customHeight="1" thickBot="1">
      <c r="A441" s="123"/>
      <c r="B441" s="188"/>
      <c r="C441" s="135"/>
      <c r="D441" s="190"/>
      <c r="E441" s="69"/>
      <c r="F441" s="68"/>
      <c r="G441" s="68"/>
      <c r="H441" s="68"/>
      <c r="I441" s="68"/>
      <c r="J441" s="69"/>
      <c r="K441" s="39" t="s">
        <v>13</v>
      </c>
    </row>
    <row r="442" spans="1:11" ht="27" customHeight="1" thickBot="1">
      <c r="A442" s="123"/>
      <c r="B442" s="188"/>
      <c r="C442" s="135"/>
      <c r="D442" s="190"/>
      <c r="E442" s="69"/>
      <c r="F442" s="68"/>
      <c r="G442" s="68"/>
      <c r="H442" s="68"/>
      <c r="I442" s="68"/>
      <c r="J442" s="65">
        <f>I442+H442+G442+F442+E442</f>
        <v>0</v>
      </c>
      <c r="K442" s="39" t="s">
        <v>11</v>
      </c>
    </row>
    <row r="443" spans="1:11" ht="30.75" thickBot="1">
      <c r="A443" s="130"/>
      <c r="B443" s="189"/>
      <c r="C443" s="136"/>
      <c r="D443" s="191"/>
      <c r="E443" s="62">
        <v>0</v>
      </c>
      <c r="F443" s="63">
        <v>0</v>
      </c>
      <c r="G443" s="63">
        <v>0</v>
      </c>
      <c r="H443" s="63">
        <v>0</v>
      </c>
      <c r="I443" s="63">
        <v>0</v>
      </c>
      <c r="J443" s="65">
        <f>I443+H443+G443+F443+E443</f>
        <v>0</v>
      </c>
      <c r="K443" s="39" t="s">
        <v>23</v>
      </c>
    </row>
    <row r="444" spans="1:11" ht="31.5" customHeight="1" thickBot="1">
      <c r="A444" s="122">
        <v>104</v>
      </c>
      <c r="B444" s="181" t="s">
        <v>36</v>
      </c>
      <c r="C444" s="127" t="s">
        <v>38</v>
      </c>
      <c r="D444" s="190" t="s">
        <v>48</v>
      </c>
      <c r="E444" s="62">
        <f>E446+E447</f>
        <v>0</v>
      </c>
      <c r="F444" s="63">
        <f>F446+F447</f>
        <v>0</v>
      </c>
      <c r="G444" s="63">
        <f>G446+G447</f>
        <v>0</v>
      </c>
      <c r="H444" s="63">
        <f>H446+H447</f>
        <v>0</v>
      </c>
      <c r="I444" s="63">
        <f>I446+I447</f>
        <v>0</v>
      </c>
      <c r="J444" s="75">
        <f>I444+H444+G444+F444+E444</f>
        <v>0</v>
      </c>
      <c r="K444" s="39" t="s">
        <v>1</v>
      </c>
    </row>
    <row r="445" spans="1:11" ht="26.25" customHeight="1" thickBot="1">
      <c r="A445" s="123"/>
      <c r="B445" s="188"/>
      <c r="C445" s="135"/>
      <c r="D445" s="190"/>
      <c r="E445" s="69"/>
      <c r="F445" s="68"/>
      <c r="G445" s="68"/>
      <c r="H445" s="68"/>
      <c r="I445" s="68"/>
      <c r="J445" s="69"/>
      <c r="K445" s="39" t="s">
        <v>13</v>
      </c>
    </row>
    <row r="446" spans="1:11" ht="27" customHeight="1" thickBot="1">
      <c r="A446" s="123"/>
      <c r="B446" s="188"/>
      <c r="C446" s="135"/>
      <c r="D446" s="190"/>
      <c r="E446" s="69"/>
      <c r="F446" s="68"/>
      <c r="G446" s="68"/>
      <c r="H446" s="68"/>
      <c r="I446" s="68"/>
      <c r="J446" s="65">
        <f>I446+H446+G446+F446+E446</f>
        <v>0</v>
      </c>
      <c r="K446" s="39" t="s">
        <v>11</v>
      </c>
    </row>
    <row r="447" spans="1:11" ht="30.75" thickBot="1">
      <c r="A447" s="130"/>
      <c r="B447" s="189"/>
      <c r="C447" s="136"/>
      <c r="D447" s="191"/>
      <c r="E447" s="62">
        <v>0</v>
      </c>
      <c r="F447" s="63">
        <v>0</v>
      </c>
      <c r="G447" s="63">
        <v>0</v>
      </c>
      <c r="H447" s="63">
        <v>0</v>
      </c>
      <c r="I447" s="63">
        <v>0</v>
      </c>
      <c r="J447" s="65">
        <f>I447+H447+G447+F447+E447</f>
        <v>0</v>
      </c>
      <c r="K447" s="39" t="s">
        <v>23</v>
      </c>
    </row>
    <row r="448" spans="1:11" ht="35.25" customHeight="1" thickBot="1">
      <c r="A448" s="122">
        <v>105</v>
      </c>
      <c r="B448" s="181" t="s">
        <v>102</v>
      </c>
      <c r="C448" s="127" t="s">
        <v>38</v>
      </c>
      <c r="D448" s="190" t="s">
        <v>48</v>
      </c>
      <c r="E448" s="62">
        <f>E450+E451</f>
        <v>0</v>
      </c>
      <c r="F448" s="63">
        <f>F450+F451</f>
        <v>0</v>
      </c>
      <c r="G448" s="63">
        <f>G450+G451</f>
        <v>0</v>
      </c>
      <c r="H448" s="63">
        <f>H450+H451</f>
        <v>0</v>
      </c>
      <c r="I448" s="63">
        <f>I450+I451</f>
        <v>0</v>
      </c>
      <c r="J448" s="75">
        <f>I448+H448+G448+F448+E448</f>
        <v>0</v>
      </c>
      <c r="K448" s="39" t="s">
        <v>1</v>
      </c>
    </row>
    <row r="449" spans="1:11" ht="37.5" customHeight="1" thickBot="1">
      <c r="A449" s="123"/>
      <c r="B449" s="188"/>
      <c r="C449" s="135"/>
      <c r="D449" s="190"/>
      <c r="E449" s="69"/>
      <c r="F449" s="68"/>
      <c r="G449" s="68"/>
      <c r="H449" s="68"/>
      <c r="I449" s="68"/>
      <c r="J449" s="69"/>
      <c r="K449" s="39" t="s">
        <v>13</v>
      </c>
    </row>
    <row r="450" spans="1:11" ht="22.5" customHeight="1" thickBot="1">
      <c r="A450" s="123"/>
      <c r="B450" s="188"/>
      <c r="C450" s="135"/>
      <c r="D450" s="190"/>
      <c r="E450" s="69"/>
      <c r="F450" s="68"/>
      <c r="G450" s="68"/>
      <c r="H450" s="68"/>
      <c r="I450" s="68"/>
      <c r="J450" s="65">
        <f>I450+H450+G450+F450+E450</f>
        <v>0</v>
      </c>
      <c r="K450" s="39" t="s">
        <v>11</v>
      </c>
    </row>
    <row r="451" spans="1:11" ht="30.75" thickBot="1">
      <c r="A451" s="130"/>
      <c r="B451" s="189"/>
      <c r="C451" s="136"/>
      <c r="D451" s="191"/>
      <c r="E451" s="62">
        <v>0</v>
      </c>
      <c r="F451" s="63">
        <v>0</v>
      </c>
      <c r="G451" s="63">
        <v>0</v>
      </c>
      <c r="H451" s="63">
        <v>0</v>
      </c>
      <c r="I451" s="63">
        <v>0</v>
      </c>
      <c r="J451" s="65">
        <f>I451+H451+G451+F451+E451</f>
        <v>0</v>
      </c>
      <c r="K451" s="39" t="s">
        <v>23</v>
      </c>
    </row>
    <row r="452" spans="1:11" ht="24.75" customHeight="1" thickBot="1">
      <c r="A452" s="122">
        <v>106</v>
      </c>
      <c r="B452" s="181" t="s">
        <v>55</v>
      </c>
      <c r="C452" s="127" t="s">
        <v>38</v>
      </c>
      <c r="D452" s="190" t="s">
        <v>48</v>
      </c>
      <c r="E452" s="62">
        <f>E454+E455</f>
        <v>657.1</v>
      </c>
      <c r="F452" s="63">
        <f>F454+F455</f>
        <v>1077.3</v>
      </c>
      <c r="G452" s="63">
        <f>G454+G455</f>
        <v>1081.6</v>
      </c>
      <c r="H452" s="63">
        <f>H454+H455</f>
        <v>1081.6</v>
      </c>
      <c r="I452" s="63">
        <f>I454+I455</f>
        <v>1081.6</v>
      </c>
      <c r="J452" s="75">
        <f>I452+H452+G452+F452+E452</f>
        <v>4979.2</v>
      </c>
      <c r="K452" s="39" t="s">
        <v>1</v>
      </c>
    </row>
    <row r="453" spans="1:11" ht="61.5" customHeight="1" thickBot="1">
      <c r="A453" s="123"/>
      <c r="B453" s="188"/>
      <c r="C453" s="135"/>
      <c r="D453" s="190"/>
      <c r="E453" s="69"/>
      <c r="F453" s="68"/>
      <c r="G453" s="68"/>
      <c r="H453" s="68"/>
      <c r="I453" s="68"/>
      <c r="J453" s="69"/>
      <c r="K453" s="39" t="s">
        <v>13</v>
      </c>
    </row>
    <row r="454" spans="1:11" ht="15.75" thickBot="1">
      <c r="A454" s="123"/>
      <c r="B454" s="188"/>
      <c r="C454" s="135"/>
      <c r="D454" s="190"/>
      <c r="E454" s="62">
        <v>657.1</v>
      </c>
      <c r="F454" s="63">
        <v>925</v>
      </c>
      <c r="G454" s="63">
        <v>925</v>
      </c>
      <c r="H454" s="63">
        <v>925</v>
      </c>
      <c r="I454" s="63">
        <v>925</v>
      </c>
      <c r="J454" s="65">
        <f>I454+H454+G454+F454+E454</f>
        <v>4357.1</v>
      </c>
      <c r="K454" s="39" t="s">
        <v>11</v>
      </c>
    </row>
    <row r="455" spans="1:11" ht="30.75" thickBot="1">
      <c r="A455" s="130"/>
      <c r="B455" s="189"/>
      <c r="C455" s="136"/>
      <c r="D455" s="191"/>
      <c r="E455" s="62">
        <v>0</v>
      </c>
      <c r="F455" s="63">
        <v>152.3</v>
      </c>
      <c r="G455" s="63">
        <v>156.6</v>
      </c>
      <c r="H455" s="63">
        <v>156.6</v>
      </c>
      <c r="I455" s="63">
        <v>156.6</v>
      </c>
      <c r="J455" s="65">
        <f>I455+H455+G455+F455+E455</f>
        <v>622.0999999999999</v>
      </c>
      <c r="K455" s="39" t="s">
        <v>23</v>
      </c>
    </row>
    <row r="456" spans="1:11" ht="29.25" customHeight="1" thickBot="1">
      <c r="A456" s="185" t="s">
        <v>181</v>
      </c>
      <c r="B456" s="186"/>
      <c r="C456" s="186"/>
      <c r="D456" s="186"/>
      <c r="E456" s="186"/>
      <c r="F456" s="186"/>
      <c r="G456" s="186"/>
      <c r="H456" s="186"/>
      <c r="I456" s="186"/>
      <c r="J456" s="186"/>
      <c r="K456" s="187"/>
    </row>
    <row r="457" spans="1:11" ht="95.25" customHeight="1" thickBot="1">
      <c r="A457" s="122">
        <v>107</v>
      </c>
      <c r="B457" s="112" t="s">
        <v>144</v>
      </c>
      <c r="C457" s="127" t="s">
        <v>38</v>
      </c>
      <c r="D457" s="122" t="s">
        <v>56</v>
      </c>
      <c r="E457" s="62">
        <f aca="true" t="shared" si="44" ref="E457:J457">E459+E460</f>
        <v>23.7</v>
      </c>
      <c r="F457" s="63">
        <f t="shared" si="44"/>
        <v>15.1</v>
      </c>
      <c r="G457" s="63">
        <f t="shared" si="44"/>
        <v>100</v>
      </c>
      <c r="H457" s="63">
        <f t="shared" si="44"/>
        <v>50</v>
      </c>
      <c r="I457" s="63">
        <f t="shared" si="44"/>
        <v>50</v>
      </c>
      <c r="J457" s="62">
        <f t="shared" si="44"/>
        <v>238.8</v>
      </c>
      <c r="K457" s="39" t="s">
        <v>1</v>
      </c>
    </row>
    <row r="458" spans="1:11" ht="15.75" thickBot="1">
      <c r="A458" s="123"/>
      <c r="B458" s="113"/>
      <c r="C458" s="128"/>
      <c r="D458" s="123"/>
      <c r="E458" s="69"/>
      <c r="F458" s="68"/>
      <c r="G458" s="68"/>
      <c r="H458" s="68"/>
      <c r="I458" s="68"/>
      <c r="J458" s="69"/>
      <c r="K458" s="39" t="s">
        <v>13</v>
      </c>
    </row>
    <row r="459" spans="1:11" ht="15.75" thickBot="1">
      <c r="A459" s="123"/>
      <c r="B459" s="113"/>
      <c r="C459" s="128"/>
      <c r="D459" s="123"/>
      <c r="E459" s="62">
        <f aca="true" t="shared" si="45" ref="E459:I460">E463+E483+E491</f>
        <v>0</v>
      </c>
      <c r="F459" s="63">
        <f t="shared" si="45"/>
        <v>0</v>
      </c>
      <c r="G459" s="63">
        <f t="shared" si="45"/>
        <v>0</v>
      </c>
      <c r="H459" s="63">
        <f t="shared" si="45"/>
        <v>0</v>
      </c>
      <c r="I459" s="63">
        <f t="shared" si="45"/>
        <v>0</v>
      </c>
      <c r="J459" s="62">
        <f>E459+F459+G459+H459+I459</f>
        <v>0</v>
      </c>
      <c r="K459" s="39" t="s">
        <v>11</v>
      </c>
    </row>
    <row r="460" spans="1:11" ht="30.75" thickBot="1">
      <c r="A460" s="130"/>
      <c r="B460" s="114"/>
      <c r="C460" s="129"/>
      <c r="D460" s="130"/>
      <c r="E460" s="62">
        <f t="shared" si="45"/>
        <v>23.7</v>
      </c>
      <c r="F460" s="63">
        <f t="shared" si="45"/>
        <v>15.1</v>
      </c>
      <c r="G460" s="63">
        <f t="shared" si="45"/>
        <v>100</v>
      </c>
      <c r="H460" s="63">
        <f t="shared" si="45"/>
        <v>50</v>
      </c>
      <c r="I460" s="63">
        <f t="shared" si="45"/>
        <v>50</v>
      </c>
      <c r="J460" s="62">
        <f>E460+F460+G460+H460+I460</f>
        <v>238.8</v>
      </c>
      <c r="K460" s="39" t="s">
        <v>23</v>
      </c>
    </row>
    <row r="461" spans="1:11" ht="104.25" customHeight="1" thickBot="1">
      <c r="A461" s="122">
        <v>108</v>
      </c>
      <c r="B461" s="112" t="s">
        <v>145</v>
      </c>
      <c r="C461" s="127" t="s">
        <v>38</v>
      </c>
      <c r="D461" s="122" t="s">
        <v>56</v>
      </c>
      <c r="E461" s="62">
        <f aca="true" t="shared" si="46" ref="E461:J461">E463+E464</f>
        <v>23.7</v>
      </c>
      <c r="F461" s="63">
        <f t="shared" si="46"/>
        <v>7.6</v>
      </c>
      <c r="G461" s="63">
        <f t="shared" si="46"/>
        <v>81.4</v>
      </c>
      <c r="H461" s="63">
        <f t="shared" si="46"/>
        <v>50</v>
      </c>
      <c r="I461" s="63">
        <f t="shared" si="46"/>
        <v>50</v>
      </c>
      <c r="J461" s="62">
        <f t="shared" si="46"/>
        <v>212.7</v>
      </c>
      <c r="K461" s="39" t="s">
        <v>1</v>
      </c>
    </row>
    <row r="462" spans="1:11" ht="15.75" thickBot="1">
      <c r="A462" s="123"/>
      <c r="B462" s="113"/>
      <c r="C462" s="128"/>
      <c r="D462" s="123"/>
      <c r="E462" s="69"/>
      <c r="F462" s="68"/>
      <c r="G462" s="68"/>
      <c r="H462" s="68"/>
      <c r="I462" s="68"/>
      <c r="J462" s="69"/>
      <c r="K462" s="39" t="s">
        <v>13</v>
      </c>
    </row>
    <row r="463" spans="1:11" ht="15.75" thickBot="1">
      <c r="A463" s="123"/>
      <c r="B463" s="113"/>
      <c r="C463" s="128"/>
      <c r="D463" s="123"/>
      <c r="E463" s="62">
        <f aca="true" t="shared" si="47" ref="E463:I464">E467+E471+E475+E479</f>
        <v>0</v>
      </c>
      <c r="F463" s="63">
        <f t="shared" si="47"/>
        <v>0</v>
      </c>
      <c r="G463" s="63">
        <f t="shared" si="47"/>
        <v>0</v>
      </c>
      <c r="H463" s="63">
        <f t="shared" si="47"/>
        <v>0</v>
      </c>
      <c r="I463" s="63">
        <f t="shared" si="47"/>
        <v>0</v>
      </c>
      <c r="J463" s="62">
        <f>E463+F463+G463+H463+I463</f>
        <v>0</v>
      </c>
      <c r="K463" s="39" t="s">
        <v>11</v>
      </c>
    </row>
    <row r="464" spans="1:11" ht="30.75" thickBot="1">
      <c r="A464" s="130"/>
      <c r="B464" s="114"/>
      <c r="C464" s="129"/>
      <c r="D464" s="130"/>
      <c r="E464" s="62">
        <f t="shared" si="47"/>
        <v>23.7</v>
      </c>
      <c r="F464" s="63">
        <f t="shared" si="47"/>
        <v>7.6</v>
      </c>
      <c r="G464" s="63">
        <f t="shared" si="47"/>
        <v>81.4</v>
      </c>
      <c r="H464" s="63">
        <f t="shared" si="47"/>
        <v>50</v>
      </c>
      <c r="I464" s="63">
        <f t="shared" si="47"/>
        <v>50</v>
      </c>
      <c r="J464" s="62">
        <f>E464+F464+G464+H464+I464</f>
        <v>212.7</v>
      </c>
      <c r="K464" s="39" t="s">
        <v>23</v>
      </c>
    </row>
    <row r="465" spans="1:11" ht="120.75" customHeight="1" thickBot="1">
      <c r="A465" s="122">
        <v>109</v>
      </c>
      <c r="B465" s="112" t="s">
        <v>146</v>
      </c>
      <c r="C465" s="127" t="s">
        <v>38</v>
      </c>
      <c r="D465" s="122" t="s">
        <v>56</v>
      </c>
      <c r="E465" s="62">
        <f aca="true" t="shared" si="48" ref="E465:J465">E467+E468</f>
        <v>0</v>
      </c>
      <c r="F465" s="63">
        <f t="shared" si="48"/>
        <v>7.6</v>
      </c>
      <c r="G465" s="63">
        <f t="shared" si="48"/>
        <v>0</v>
      </c>
      <c r="H465" s="63">
        <f t="shared" si="48"/>
        <v>0</v>
      </c>
      <c r="I465" s="63">
        <f t="shared" si="48"/>
        <v>0</v>
      </c>
      <c r="J465" s="62">
        <f t="shared" si="48"/>
        <v>7.6</v>
      </c>
      <c r="K465" s="39" t="s">
        <v>1</v>
      </c>
    </row>
    <row r="466" spans="1:11" ht="15.75" thickBot="1">
      <c r="A466" s="123"/>
      <c r="B466" s="113"/>
      <c r="C466" s="128"/>
      <c r="D466" s="123"/>
      <c r="E466" s="69"/>
      <c r="F466" s="68"/>
      <c r="G466" s="68"/>
      <c r="H466" s="68"/>
      <c r="I466" s="68"/>
      <c r="J466" s="69"/>
      <c r="K466" s="39" t="s">
        <v>13</v>
      </c>
    </row>
    <row r="467" spans="1:11" ht="15.75" thickBot="1">
      <c r="A467" s="123"/>
      <c r="B467" s="113"/>
      <c r="C467" s="128"/>
      <c r="D467" s="123"/>
      <c r="E467" s="62"/>
      <c r="F467" s="63"/>
      <c r="G467" s="63"/>
      <c r="H467" s="63"/>
      <c r="I467" s="63"/>
      <c r="J467" s="62">
        <f>E467+F467+G467+H467+I467</f>
        <v>0</v>
      </c>
      <c r="K467" s="39" t="s">
        <v>11</v>
      </c>
    </row>
    <row r="468" spans="1:11" ht="30.75" thickBot="1">
      <c r="A468" s="130"/>
      <c r="B468" s="114"/>
      <c r="C468" s="129"/>
      <c r="D468" s="130"/>
      <c r="E468" s="62">
        <v>0</v>
      </c>
      <c r="F468" s="63">
        <v>7.6</v>
      </c>
      <c r="G468" s="63">
        <v>0</v>
      </c>
      <c r="H468" s="63">
        <v>0</v>
      </c>
      <c r="I468" s="63">
        <v>0</v>
      </c>
      <c r="J468" s="62">
        <f>E468+F468+G468+H468+I468</f>
        <v>7.6</v>
      </c>
      <c r="K468" s="39" t="s">
        <v>23</v>
      </c>
    </row>
    <row r="469" spans="1:11" ht="107.25" customHeight="1" thickBot="1">
      <c r="A469" s="122">
        <v>110</v>
      </c>
      <c r="B469" s="112" t="s">
        <v>147</v>
      </c>
      <c r="C469" s="127" t="s">
        <v>38</v>
      </c>
      <c r="D469" s="122" t="s">
        <v>56</v>
      </c>
      <c r="E469" s="62">
        <f aca="true" t="shared" si="49" ref="E469:J469">E471+E472</f>
        <v>0</v>
      </c>
      <c r="F469" s="63">
        <f t="shared" si="49"/>
        <v>0</v>
      </c>
      <c r="G469" s="63">
        <f t="shared" si="49"/>
        <v>81.4</v>
      </c>
      <c r="H469" s="63">
        <f t="shared" si="49"/>
        <v>50</v>
      </c>
      <c r="I469" s="63">
        <f t="shared" si="49"/>
        <v>50</v>
      </c>
      <c r="J469" s="62">
        <f t="shared" si="49"/>
        <v>181.4</v>
      </c>
      <c r="K469" s="39" t="s">
        <v>1</v>
      </c>
    </row>
    <row r="470" spans="1:11" ht="15.75" thickBot="1">
      <c r="A470" s="123"/>
      <c r="B470" s="113"/>
      <c r="C470" s="128"/>
      <c r="D470" s="123"/>
      <c r="E470" s="69"/>
      <c r="F470" s="68"/>
      <c r="G470" s="68"/>
      <c r="H470" s="68"/>
      <c r="I470" s="68"/>
      <c r="J470" s="69"/>
      <c r="K470" s="39" t="s">
        <v>13</v>
      </c>
    </row>
    <row r="471" spans="1:11" ht="15.75" thickBot="1">
      <c r="A471" s="123"/>
      <c r="B471" s="113"/>
      <c r="C471" s="128"/>
      <c r="D471" s="123"/>
      <c r="E471" s="62"/>
      <c r="F471" s="63"/>
      <c r="G471" s="63"/>
      <c r="H471" s="63"/>
      <c r="I471" s="63"/>
      <c r="J471" s="62">
        <f>E471+F471+G471+H471+I471</f>
        <v>0</v>
      </c>
      <c r="K471" s="39" t="s">
        <v>11</v>
      </c>
    </row>
    <row r="472" spans="1:11" ht="30.75" thickBot="1">
      <c r="A472" s="130"/>
      <c r="B472" s="114"/>
      <c r="C472" s="129"/>
      <c r="D472" s="130"/>
      <c r="E472" s="62"/>
      <c r="F472" s="63">
        <v>0</v>
      </c>
      <c r="G472" s="63">
        <f>100-18.6</f>
        <v>81.4</v>
      </c>
      <c r="H472" s="63">
        <v>50</v>
      </c>
      <c r="I472" s="63">
        <v>50</v>
      </c>
      <c r="J472" s="62">
        <f>E472+F472+G472+H472+I472</f>
        <v>181.4</v>
      </c>
      <c r="K472" s="39" t="s">
        <v>23</v>
      </c>
    </row>
    <row r="473" spans="1:11" ht="95.25" customHeight="1" thickBot="1">
      <c r="A473" s="122">
        <v>111</v>
      </c>
      <c r="B473" s="112" t="s">
        <v>148</v>
      </c>
      <c r="C473" s="127" t="s">
        <v>38</v>
      </c>
      <c r="D473" s="122" t="s">
        <v>56</v>
      </c>
      <c r="E473" s="62">
        <f aca="true" t="shared" si="50" ref="E473:J473">E475+E476</f>
        <v>0</v>
      </c>
      <c r="F473" s="63">
        <f t="shared" si="50"/>
        <v>0</v>
      </c>
      <c r="G473" s="63">
        <f t="shared" si="50"/>
        <v>0</v>
      </c>
      <c r="H473" s="63">
        <f t="shared" si="50"/>
        <v>0</v>
      </c>
      <c r="I473" s="63">
        <f t="shared" si="50"/>
        <v>0</v>
      </c>
      <c r="J473" s="62">
        <f t="shared" si="50"/>
        <v>0</v>
      </c>
      <c r="K473" s="39" t="s">
        <v>1</v>
      </c>
    </row>
    <row r="474" spans="1:11" ht="15.75" thickBot="1">
      <c r="A474" s="123"/>
      <c r="B474" s="113"/>
      <c r="C474" s="128"/>
      <c r="D474" s="123"/>
      <c r="E474" s="69"/>
      <c r="F474" s="68"/>
      <c r="G474" s="68"/>
      <c r="H474" s="68"/>
      <c r="I474" s="68"/>
      <c r="J474" s="69"/>
      <c r="K474" s="39" t="s">
        <v>13</v>
      </c>
    </row>
    <row r="475" spans="1:11" ht="15.75" thickBot="1">
      <c r="A475" s="123"/>
      <c r="B475" s="113"/>
      <c r="C475" s="128"/>
      <c r="D475" s="123"/>
      <c r="E475" s="62"/>
      <c r="F475" s="63"/>
      <c r="G475" s="63"/>
      <c r="H475" s="63"/>
      <c r="I475" s="63"/>
      <c r="J475" s="62">
        <f>E475+F475+G475+H475+I475</f>
        <v>0</v>
      </c>
      <c r="K475" s="39" t="s">
        <v>11</v>
      </c>
    </row>
    <row r="476" spans="1:11" ht="30.75" thickBot="1">
      <c r="A476" s="130"/>
      <c r="B476" s="114"/>
      <c r="C476" s="129"/>
      <c r="D476" s="130"/>
      <c r="E476" s="62">
        <v>0</v>
      </c>
      <c r="F476" s="63">
        <v>0</v>
      </c>
      <c r="G476" s="63">
        <v>0</v>
      </c>
      <c r="H476" s="63">
        <v>0</v>
      </c>
      <c r="I476" s="63">
        <v>0</v>
      </c>
      <c r="J476" s="62">
        <f>E476+F476+G476+H476+I476</f>
        <v>0</v>
      </c>
      <c r="K476" s="39" t="s">
        <v>23</v>
      </c>
    </row>
    <row r="477" spans="1:11" ht="91.5" customHeight="1" thickBot="1">
      <c r="A477" s="122">
        <v>112</v>
      </c>
      <c r="B477" s="112" t="s">
        <v>31</v>
      </c>
      <c r="C477" s="127" t="s">
        <v>38</v>
      </c>
      <c r="D477" s="122" t="s">
        <v>56</v>
      </c>
      <c r="E477" s="62">
        <f aca="true" t="shared" si="51" ref="E477:J477">E479+E480</f>
        <v>23.7</v>
      </c>
      <c r="F477" s="63">
        <f t="shared" si="51"/>
        <v>0</v>
      </c>
      <c r="G477" s="63">
        <f t="shared" si="51"/>
        <v>0</v>
      </c>
      <c r="H477" s="63">
        <f t="shared" si="51"/>
        <v>0</v>
      </c>
      <c r="I477" s="63">
        <f t="shared" si="51"/>
        <v>0</v>
      </c>
      <c r="J477" s="62">
        <f t="shared" si="51"/>
        <v>23.7</v>
      </c>
      <c r="K477" s="39" t="s">
        <v>1</v>
      </c>
    </row>
    <row r="478" spans="1:11" ht="15.75" thickBot="1">
      <c r="A478" s="123"/>
      <c r="B478" s="113"/>
      <c r="C478" s="128"/>
      <c r="D478" s="123"/>
      <c r="E478" s="69"/>
      <c r="F478" s="68"/>
      <c r="G478" s="68"/>
      <c r="H478" s="68"/>
      <c r="I478" s="68"/>
      <c r="J478" s="69"/>
      <c r="K478" s="39" t="s">
        <v>13</v>
      </c>
    </row>
    <row r="479" spans="1:11" ht="15.75" thickBot="1">
      <c r="A479" s="123"/>
      <c r="B479" s="113"/>
      <c r="C479" s="128"/>
      <c r="D479" s="123"/>
      <c r="E479" s="62"/>
      <c r="F479" s="63"/>
      <c r="G479" s="63"/>
      <c r="H479" s="63"/>
      <c r="I479" s="63"/>
      <c r="J479" s="62">
        <f>E479+F479+G479+H479+I479</f>
        <v>0</v>
      </c>
      <c r="K479" s="39" t="s">
        <v>11</v>
      </c>
    </row>
    <row r="480" spans="1:11" ht="30.75" thickBot="1">
      <c r="A480" s="130"/>
      <c r="B480" s="114"/>
      <c r="C480" s="129"/>
      <c r="D480" s="130"/>
      <c r="E480" s="62">
        <v>23.7</v>
      </c>
      <c r="F480" s="63">
        <v>0</v>
      </c>
      <c r="G480" s="63">
        <v>0</v>
      </c>
      <c r="H480" s="63">
        <v>0</v>
      </c>
      <c r="I480" s="63">
        <v>0</v>
      </c>
      <c r="J480" s="62">
        <f>E480+F480+G480+H480+I480</f>
        <v>23.7</v>
      </c>
      <c r="K480" s="39" t="s">
        <v>23</v>
      </c>
    </row>
    <row r="481" spans="1:11" ht="72" customHeight="1" thickBot="1">
      <c r="A481" s="122">
        <v>113</v>
      </c>
      <c r="B481" s="112" t="s">
        <v>149</v>
      </c>
      <c r="C481" s="127" t="s">
        <v>38</v>
      </c>
      <c r="D481" s="122" t="s">
        <v>56</v>
      </c>
      <c r="E481" s="62">
        <f aca="true" t="shared" si="52" ref="E481:J481">E483+E484</f>
        <v>0</v>
      </c>
      <c r="F481" s="63">
        <f t="shared" si="52"/>
        <v>7.5</v>
      </c>
      <c r="G481" s="63">
        <f t="shared" si="52"/>
        <v>18.6</v>
      </c>
      <c r="H481" s="63">
        <f t="shared" si="52"/>
        <v>0</v>
      </c>
      <c r="I481" s="63">
        <f t="shared" si="52"/>
        <v>0</v>
      </c>
      <c r="J481" s="62">
        <f t="shared" si="52"/>
        <v>26.1</v>
      </c>
      <c r="K481" s="39" t="s">
        <v>1</v>
      </c>
    </row>
    <row r="482" spans="1:11" ht="29.25" customHeight="1" thickBot="1">
      <c r="A482" s="123"/>
      <c r="B482" s="113"/>
      <c r="C482" s="128"/>
      <c r="D482" s="123"/>
      <c r="E482" s="69"/>
      <c r="F482" s="68"/>
      <c r="G482" s="68"/>
      <c r="H482" s="68"/>
      <c r="I482" s="68"/>
      <c r="J482" s="69"/>
      <c r="K482" s="39" t="s">
        <v>13</v>
      </c>
    </row>
    <row r="483" spans="1:11" ht="36" customHeight="1" thickBot="1">
      <c r="A483" s="123"/>
      <c r="B483" s="113"/>
      <c r="C483" s="128"/>
      <c r="D483" s="123"/>
      <c r="E483" s="62">
        <f>E491</f>
        <v>0</v>
      </c>
      <c r="F483" s="63">
        <f>F491</f>
        <v>0</v>
      </c>
      <c r="G483" s="63">
        <f>G491</f>
        <v>0</v>
      </c>
      <c r="H483" s="63">
        <f>H491</f>
        <v>0</v>
      </c>
      <c r="I483" s="63">
        <f>I491</f>
        <v>0</v>
      </c>
      <c r="J483" s="62">
        <f>E483+F483+G483+H483+I483</f>
        <v>0</v>
      </c>
      <c r="K483" s="39" t="s">
        <v>11</v>
      </c>
    </row>
    <row r="484" spans="1:11" ht="30.75" thickBot="1">
      <c r="A484" s="130"/>
      <c r="B484" s="114"/>
      <c r="C484" s="129"/>
      <c r="D484" s="130"/>
      <c r="E484" s="62">
        <f>E488</f>
        <v>0</v>
      </c>
      <c r="F484" s="63">
        <f>F488</f>
        <v>7.5</v>
      </c>
      <c r="G484" s="63">
        <f>G488</f>
        <v>18.6</v>
      </c>
      <c r="H484" s="63">
        <v>0</v>
      </c>
      <c r="I484" s="63">
        <f>I488</f>
        <v>0</v>
      </c>
      <c r="J484" s="62">
        <f>E484+F484+G484+H484+I484</f>
        <v>26.1</v>
      </c>
      <c r="K484" s="39" t="s">
        <v>23</v>
      </c>
    </row>
    <row r="485" spans="1:11" ht="88.5" customHeight="1" thickBot="1">
      <c r="A485" s="122">
        <v>114</v>
      </c>
      <c r="B485" s="112" t="s">
        <v>150</v>
      </c>
      <c r="C485" s="127" t="s">
        <v>38</v>
      </c>
      <c r="D485" s="122" t="s">
        <v>56</v>
      </c>
      <c r="E485" s="62">
        <f aca="true" t="shared" si="53" ref="E485:J485">E487+E488</f>
        <v>0</v>
      </c>
      <c r="F485" s="63">
        <f t="shared" si="53"/>
        <v>7.5</v>
      </c>
      <c r="G485" s="63">
        <f t="shared" si="53"/>
        <v>18.6</v>
      </c>
      <c r="H485" s="63">
        <f t="shared" si="53"/>
        <v>0</v>
      </c>
      <c r="I485" s="63">
        <f t="shared" si="53"/>
        <v>0</v>
      </c>
      <c r="J485" s="62">
        <f t="shared" si="53"/>
        <v>26.1</v>
      </c>
      <c r="K485" s="39" t="s">
        <v>1</v>
      </c>
    </row>
    <row r="486" spans="1:11" ht="29.25" customHeight="1" thickBot="1">
      <c r="A486" s="123"/>
      <c r="B486" s="113"/>
      <c r="C486" s="128"/>
      <c r="D486" s="123"/>
      <c r="E486" s="69"/>
      <c r="F486" s="68"/>
      <c r="G486" s="68"/>
      <c r="H486" s="68"/>
      <c r="I486" s="68"/>
      <c r="J486" s="69"/>
      <c r="K486" s="39" t="s">
        <v>13</v>
      </c>
    </row>
    <row r="487" spans="1:11" ht="27" customHeight="1" thickBot="1">
      <c r="A487" s="123"/>
      <c r="B487" s="113"/>
      <c r="C487" s="128"/>
      <c r="D487" s="123"/>
      <c r="E487" s="62"/>
      <c r="F487" s="63"/>
      <c r="G487" s="63"/>
      <c r="H487" s="63"/>
      <c r="I487" s="63"/>
      <c r="J487" s="62">
        <f>E487+F487+G487+H487+I487</f>
        <v>0</v>
      </c>
      <c r="K487" s="39" t="s">
        <v>11</v>
      </c>
    </row>
    <row r="488" spans="1:11" ht="30.75" thickBot="1">
      <c r="A488" s="130"/>
      <c r="B488" s="114"/>
      <c r="C488" s="129"/>
      <c r="D488" s="130"/>
      <c r="E488" s="62">
        <v>0</v>
      </c>
      <c r="F488" s="63">
        <v>7.5</v>
      </c>
      <c r="G488" s="63">
        <v>18.6</v>
      </c>
      <c r="H488" s="63">
        <v>0</v>
      </c>
      <c r="I488" s="63">
        <v>0</v>
      </c>
      <c r="J488" s="62">
        <f>E488+F488+G488+H488+I488</f>
        <v>26.1</v>
      </c>
      <c r="K488" s="39" t="s">
        <v>23</v>
      </c>
    </row>
    <row r="489" spans="1:11" ht="60.75" thickBot="1">
      <c r="A489" s="122">
        <v>115</v>
      </c>
      <c r="B489" s="112" t="s">
        <v>151</v>
      </c>
      <c r="C489" s="127" t="s">
        <v>38</v>
      </c>
      <c r="D489" s="122" t="s">
        <v>56</v>
      </c>
      <c r="E489" s="62">
        <f aca="true" t="shared" si="54" ref="E489:J489">E491+E492</f>
        <v>0</v>
      </c>
      <c r="F489" s="63">
        <f t="shared" si="54"/>
        <v>0</v>
      </c>
      <c r="G489" s="63">
        <f t="shared" si="54"/>
        <v>0</v>
      </c>
      <c r="H489" s="63">
        <f t="shared" si="54"/>
        <v>0</v>
      </c>
      <c r="I489" s="63">
        <f t="shared" si="54"/>
        <v>0</v>
      </c>
      <c r="J489" s="62">
        <f t="shared" si="54"/>
        <v>0</v>
      </c>
      <c r="K489" s="39" t="s">
        <v>1</v>
      </c>
    </row>
    <row r="490" spans="1:11" ht="15.75" thickBot="1">
      <c r="A490" s="123"/>
      <c r="B490" s="113"/>
      <c r="C490" s="128"/>
      <c r="D490" s="123"/>
      <c r="E490" s="69"/>
      <c r="F490" s="68"/>
      <c r="G490" s="68"/>
      <c r="H490" s="68"/>
      <c r="I490" s="68"/>
      <c r="J490" s="69"/>
      <c r="K490" s="39" t="s">
        <v>13</v>
      </c>
    </row>
    <row r="491" spans="1:11" ht="15.75" thickBot="1">
      <c r="A491" s="123"/>
      <c r="B491" s="113"/>
      <c r="C491" s="128"/>
      <c r="D491" s="123"/>
      <c r="E491" s="62">
        <f aca="true" t="shared" si="55" ref="E491:I492">E495+E499+E503</f>
        <v>0</v>
      </c>
      <c r="F491" s="63">
        <f t="shared" si="55"/>
        <v>0</v>
      </c>
      <c r="G491" s="63">
        <f t="shared" si="55"/>
        <v>0</v>
      </c>
      <c r="H491" s="63">
        <f t="shared" si="55"/>
        <v>0</v>
      </c>
      <c r="I491" s="63">
        <f t="shared" si="55"/>
        <v>0</v>
      </c>
      <c r="J491" s="62">
        <f>E491+F491+G491+H491+I491</f>
        <v>0</v>
      </c>
      <c r="K491" s="39" t="s">
        <v>11</v>
      </c>
    </row>
    <row r="492" spans="1:11" ht="30.75" thickBot="1">
      <c r="A492" s="130"/>
      <c r="B492" s="114"/>
      <c r="C492" s="129"/>
      <c r="D492" s="130"/>
      <c r="E492" s="62">
        <f t="shared" si="55"/>
        <v>0</v>
      </c>
      <c r="F492" s="63">
        <f t="shared" si="55"/>
        <v>0</v>
      </c>
      <c r="G492" s="63">
        <f t="shared" si="55"/>
        <v>0</v>
      </c>
      <c r="H492" s="63">
        <v>0</v>
      </c>
      <c r="I492" s="63">
        <f t="shared" si="55"/>
        <v>0</v>
      </c>
      <c r="J492" s="62">
        <f>E492+F492+G492+H492+I492</f>
        <v>0</v>
      </c>
      <c r="K492" s="39" t="s">
        <v>23</v>
      </c>
    </row>
    <row r="493" spans="1:11" ht="71.25" customHeight="1" thickBot="1">
      <c r="A493" s="122">
        <v>116</v>
      </c>
      <c r="B493" s="112" t="s">
        <v>152</v>
      </c>
      <c r="C493" s="127" t="s">
        <v>38</v>
      </c>
      <c r="D493" s="122" t="s">
        <v>56</v>
      </c>
      <c r="E493" s="62">
        <f aca="true" t="shared" si="56" ref="E493:J493">E495+E496</f>
        <v>0</v>
      </c>
      <c r="F493" s="63">
        <f t="shared" si="56"/>
        <v>0</v>
      </c>
      <c r="G493" s="63">
        <f t="shared" si="56"/>
        <v>0</v>
      </c>
      <c r="H493" s="63">
        <f t="shared" si="56"/>
        <v>0</v>
      </c>
      <c r="I493" s="63">
        <f t="shared" si="56"/>
        <v>0</v>
      </c>
      <c r="J493" s="62">
        <f t="shared" si="56"/>
        <v>0</v>
      </c>
      <c r="K493" s="39" t="s">
        <v>1</v>
      </c>
    </row>
    <row r="494" spans="1:11" ht="24" customHeight="1" thickBot="1">
      <c r="A494" s="123"/>
      <c r="B494" s="113"/>
      <c r="C494" s="128"/>
      <c r="D494" s="123"/>
      <c r="E494" s="69"/>
      <c r="F494" s="68"/>
      <c r="G494" s="68"/>
      <c r="H494" s="68"/>
      <c r="I494" s="68"/>
      <c r="J494" s="69"/>
      <c r="K494" s="39" t="s">
        <v>13</v>
      </c>
    </row>
    <row r="495" spans="1:11" ht="35.25" customHeight="1" thickBot="1">
      <c r="A495" s="123"/>
      <c r="B495" s="113"/>
      <c r="C495" s="128"/>
      <c r="D495" s="123"/>
      <c r="E495" s="62"/>
      <c r="F495" s="63"/>
      <c r="G495" s="63"/>
      <c r="H495" s="63"/>
      <c r="I495" s="63"/>
      <c r="J495" s="62">
        <f>E495+F495+G495+H495+I495</f>
        <v>0</v>
      </c>
      <c r="K495" s="39" t="s">
        <v>11</v>
      </c>
    </row>
    <row r="496" spans="1:11" ht="30.75" thickBot="1">
      <c r="A496" s="130"/>
      <c r="B496" s="114"/>
      <c r="C496" s="129"/>
      <c r="D496" s="130"/>
      <c r="E496" s="62">
        <v>0</v>
      </c>
      <c r="F496" s="63">
        <v>0</v>
      </c>
      <c r="G496" s="63">
        <v>0</v>
      </c>
      <c r="H496" s="63">
        <v>0</v>
      </c>
      <c r="I496" s="63">
        <v>0</v>
      </c>
      <c r="J496" s="62">
        <f>E496+F496+G496+H496+I496</f>
        <v>0</v>
      </c>
      <c r="K496" s="39" t="s">
        <v>23</v>
      </c>
    </row>
    <row r="497" spans="1:11" ht="48.75" customHeight="1" thickBot="1">
      <c r="A497" s="122">
        <v>117</v>
      </c>
      <c r="B497" s="112" t="s">
        <v>153</v>
      </c>
      <c r="C497" s="127" t="s">
        <v>38</v>
      </c>
      <c r="D497" s="122" t="s">
        <v>56</v>
      </c>
      <c r="E497" s="62">
        <f aca="true" t="shared" si="57" ref="E497:J497">E499+E500</f>
        <v>0</v>
      </c>
      <c r="F497" s="63">
        <f t="shared" si="57"/>
        <v>0</v>
      </c>
      <c r="G497" s="63">
        <f t="shared" si="57"/>
        <v>0</v>
      </c>
      <c r="H497" s="63">
        <f t="shared" si="57"/>
        <v>0</v>
      </c>
      <c r="I497" s="63">
        <f t="shared" si="57"/>
        <v>0</v>
      </c>
      <c r="J497" s="62">
        <f t="shared" si="57"/>
        <v>0</v>
      </c>
      <c r="K497" s="39" t="s">
        <v>1</v>
      </c>
    </row>
    <row r="498" spans="1:11" ht="63.75" customHeight="1" thickBot="1">
      <c r="A498" s="123"/>
      <c r="B498" s="113"/>
      <c r="C498" s="128"/>
      <c r="D498" s="123"/>
      <c r="E498" s="69"/>
      <c r="F498" s="68"/>
      <c r="G498" s="68"/>
      <c r="H498" s="68"/>
      <c r="I498" s="68"/>
      <c r="J498" s="69"/>
      <c r="K498" s="39" t="s">
        <v>13</v>
      </c>
    </row>
    <row r="499" spans="1:11" ht="15.75" thickBot="1">
      <c r="A499" s="123"/>
      <c r="B499" s="113"/>
      <c r="C499" s="128"/>
      <c r="D499" s="123"/>
      <c r="E499" s="62"/>
      <c r="F499" s="63"/>
      <c r="G499" s="63"/>
      <c r="H499" s="63"/>
      <c r="I499" s="63"/>
      <c r="J499" s="62">
        <f>E499+F499+G499+H499+I499</f>
        <v>0</v>
      </c>
      <c r="K499" s="39" t="s">
        <v>11</v>
      </c>
    </row>
    <row r="500" spans="1:11" ht="30.75" thickBot="1">
      <c r="A500" s="130"/>
      <c r="B500" s="114"/>
      <c r="C500" s="129"/>
      <c r="D500" s="130"/>
      <c r="E500" s="62">
        <v>0</v>
      </c>
      <c r="F500" s="63">
        <v>0</v>
      </c>
      <c r="G500" s="63">
        <v>0</v>
      </c>
      <c r="H500" s="63">
        <v>0</v>
      </c>
      <c r="I500" s="63">
        <v>0</v>
      </c>
      <c r="J500" s="62">
        <f>E500+F500+G500+H500+I500</f>
        <v>0</v>
      </c>
      <c r="K500" s="39" t="s">
        <v>23</v>
      </c>
    </row>
    <row r="501" spans="1:11" ht="42.75" customHeight="1" thickBot="1">
      <c r="A501" s="122">
        <v>118</v>
      </c>
      <c r="B501" s="112" t="s">
        <v>154</v>
      </c>
      <c r="C501" s="127" t="s">
        <v>38</v>
      </c>
      <c r="D501" s="122" t="s">
        <v>56</v>
      </c>
      <c r="E501" s="62">
        <f aca="true" t="shared" si="58" ref="E501:J501">E503+E504</f>
        <v>0</v>
      </c>
      <c r="F501" s="63">
        <f t="shared" si="58"/>
        <v>0</v>
      </c>
      <c r="G501" s="63">
        <f t="shared" si="58"/>
        <v>0</v>
      </c>
      <c r="H501" s="63">
        <f t="shared" si="58"/>
        <v>0</v>
      </c>
      <c r="I501" s="63">
        <f t="shared" si="58"/>
        <v>0</v>
      </c>
      <c r="J501" s="62">
        <f t="shared" si="58"/>
        <v>0</v>
      </c>
      <c r="K501" s="39" t="s">
        <v>1</v>
      </c>
    </row>
    <row r="502" spans="1:11" ht="78" customHeight="1" thickBot="1">
      <c r="A502" s="123"/>
      <c r="B502" s="113"/>
      <c r="C502" s="128"/>
      <c r="D502" s="123"/>
      <c r="E502" s="69"/>
      <c r="F502" s="68"/>
      <c r="G502" s="68"/>
      <c r="H502" s="68"/>
      <c r="I502" s="68"/>
      <c r="J502" s="69"/>
      <c r="K502" s="39" t="s">
        <v>13</v>
      </c>
    </row>
    <row r="503" spans="1:11" ht="15.75" thickBot="1">
      <c r="A503" s="123"/>
      <c r="B503" s="113"/>
      <c r="C503" s="128"/>
      <c r="D503" s="123"/>
      <c r="E503" s="62"/>
      <c r="F503" s="63"/>
      <c r="G503" s="63"/>
      <c r="H503" s="63"/>
      <c r="I503" s="63"/>
      <c r="J503" s="62">
        <f>E503+F503+G503+H503+I503</f>
        <v>0</v>
      </c>
      <c r="K503" s="39" t="s">
        <v>11</v>
      </c>
    </row>
    <row r="504" spans="1:11" ht="30.75" thickBot="1">
      <c r="A504" s="130"/>
      <c r="B504" s="114"/>
      <c r="C504" s="129"/>
      <c r="D504" s="130"/>
      <c r="E504" s="62">
        <v>0</v>
      </c>
      <c r="F504" s="63">
        <v>0</v>
      </c>
      <c r="G504" s="63">
        <v>0</v>
      </c>
      <c r="H504" s="63">
        <v>0</v>
      </c>
      <c r="I504" s="63">
        <v>0</v>
      </c>
      <c r="J504" s="62">
        <f>E504+F504+G504+H504+I504</f>
        <v>0</v>
      </c>
      <c r="K504" s="39" t="s">
        <v>23</v>
      </c>
    </row>
    <row r="505" spans="1:11" ht="39.75" customHeight="1" thickBot="1">
      <c r="A505" s="185" t="s">
        <v>182</v>
      </c>
      <c r="B505" s="186"/>
      <c r="C505" s="186"/>
      <c r="D505" s="186"/>
      <c r="E505" s="186"/>
      <c r="F505" s="186"/>
      <c r="G505" s="186"/>
      <c r="H505" s="186"/>
      <c r="I505" s="186"/>
      <c r="J505" s="186"/>
      <c r="K505" s="187"/>
    </row>
    <row r="506" spans="1:11" ht="106.5" customHeight="1" thickBot="1">
      <c r="A506" s="122">
        <v>119</v>
      </c>
      <c r="B506" s="112" t="s">
        <v>133</v>
      </c>
      <c r="C506" s="127" t="s">
        <v>38</v>
      </c>
      <c r="D506" s="122" t="s">
        <v>56</v>
      </c>
      <c r="E506" s="62">
        <f aca="true" t="shared" si="59" ref="E506:J506">E508+E509</f>
        <v>36629.4</v>
      </c>
      <c r="F506" s="63">
        <f t="shared" si="59"/>
        <v>40890</v>
      </c>
      <c r="G506" s="63">
        <f t="shared" si="59"/>
        <v>42217</v>
      </c>
      <c r="H506" s="63">
        <f t="shared" si="59"/>
        <v>42217</v>
      </c>
      <c r="I506" s="63">
        <f t="shared" si="59"/>
        <v>42217</v>
      </c>
      <c r="J506" s="62">
        <f t="shared" si="59"/>
        <v>204170.4</v>
      </c>
      <c r="K506" s="39" t="s">
        <v>1</v>
      </c>
    </row>
    <row r="507" spans="1:11" ht="15.75" thickBot="1">
      <c r="A507" s="123"/>
      <c r="B507" s="113"/>
      <c r="C507" s="128"/>
      <c r="D507" s="123"/>
      <c r="E507" s="69"/>
      <c r="F507" s="68"/>
      <c r="G507" s="68"/>
      <c r="H507" s="68"/>
      <c r="I507" s="68"/>
      <c r="J507" s="69"/>
      <c r="K507" s="39" t="s">
        <v>13</v>
      </c>
    </row>
    <row r="508" spans="1:11" ht="15.75" thickBot="1">
      <c r="A508" s="123"/>
      <c r="B508" s="113"/>
      <c r="C508" s="128"/>
      <c r="D508" s="123"/>
      <c r="E508" s="62">
        <f aca="true" t="shared" si="60" ref="E508:I509">E512+E520+E528+E536+E548</f>
        <v>36619</v>
      </c>
      <c r="F508" s="63">
        <f t="shared" si="60"/>
        <v>40879</v>
      </c>
      <c r="G508" s="63">
        <f t="shared" si="60"/>
        <v>42185</v>
      </c>
      <c r="H508" s="63">
        <f t="shared" si="60"/>
        <v>42185</v>
      </c>
      <c r="I508" s="63">
        <f t="shared" si="60"/>
        <v>42185</v>
      </c>
      <c r="J508" s="62">
        <f>E508+F508+G508+H508+I508</f>
        <v>204053</v>
      </c>
      <c r="K508" s="39" t="s">
        <v>11</v>
      </c>
    </row>
    <row r="509" spans="1:11" ht="30.75" thickBot="1">
      <c r="A509" s="130"/>
      <c r="B509" s="114"/>
      <c r="C509" s="129"/>
      <c r="D509" s="130"/>
      <c r="E509" s="62">
        <f t="shared" si="60"/>
        <v>10.4</v>
      </c>
      <c r="F509" s="63">
        <f t="shared" si="60"/>
        <v>11</v>
      </c>
      <c r="G509" s="63">
        <f t="shared" si="60"/>
        <v>32</v>
      </c>
      <c r="H509" s="63">
        <f t="shared" si="60"/>
        <v>32</v>
      </c>
      <c r="I509" s="63">
        <f t="shared" si="60"/>
        <v>32</v>
      </c>
      <c r="J509" s="62">
        <f>E509+F509+G509+H509+I509</f>
        <v>117.4</v>
      </c>
      <c r="K509" s="39" t="s">
        <v>23</v>
      </c>
    </row>
    <row r="510" spans="1:11" ht="104.25" customHeight="1" thickBot="1">
      <c r="A510" s="122">
        <v>120</v>
      </c>
      <c r="B510" s="112" t="s">
        <v>134</v>
      </c>
      <c r="C510" s="127" t="s">
        <v>38</v>
      </c>
      <c r="D510" s="122" t="s">
        <v>56</v>
      </c>
      <c r="E510" s="62">
        <f aca="true" t="shared" si="61" ref="E510:J510">E512+E513</f>
        <v>0</v>
      </c>
      <c r="F510" s="63">
        <f t="shared" si="61"/>
        <v>0</v>
      </c>
      <c r="G510" s="63">
        <f t="shared" si="61"/>
        <v>0</v>
      </c>
      <c r="H510" s="63">
        <f t="shared" si="61"/>
        <v>0</v>
      </c>
      <c r="I510" s="63">
        <f t="shared" si="61"/>
        <v>0</v>
      </c>
      <c r="J510" s="62">
        <f t="shared" si="61"/>
        <v>0</v>
      </c>
      <c r="K510" s="39" t="s">
        <v>1</v>
      </c>
    </row>
    <row r="511" spans="1:11" ht="15.75" thickBot="1">
      <c r="A511" s="123"/>
      <c r="B511" s="113"/>
      <c r="C511" s="128"/>
      <c r="D511" s="123"/>
      <c r="E511" s="69"/>
      <c r="F511" s="68"/>
      <c r="G511" s="68"/>
      <c r="H511" s="68"/>
      <c r="I511" s="68"/>
      <c r="J511" s="69"/>
      <c r="K511" s="39" t="s">
        <v>13</v>
      </c>
    </row>
    <row r="512" spans="1:11" ht="15.75" thickBot="1">
      <c r="A512" s="123"/>
      <c r="B512" s="113"/>
      <c r="C512" s="128"/>
      <c r="D512" s="123"/>
      <c r="E512" s="62">
        <f aca="true" t="shared" si="62" ref="E512:I513">E516</f>
        <v>0</v>
      </c>
      <c r="F512" s="63">
        <f t="shared" si="62"/>
        <v>0</v>
      </c>
      <c r="G512" s="63">
        <f t="shared" si="62"/>
        <v>0</v>
      </c>
      <c r="H512" s="63">
        <f t="shared" si="62"/>
        <v>0</v>
      </c>
      <c r="I512" s="63">
        <f t="shared" si="62"/>
        <v>0</v>
      </c>
      <c r="J512" s="62">
        <f>E512+F512+G512+H512+I512</f>
        <v>0</v>
      </c>
      <c r="K512" s="39" t="s">
        <v>11</v>
      </c>
    </row>
    <row r="513" spans="1:11" ht="30.75" thickBot="1">
      <c r="A513" s="130"/>
      <c r="B513" s="114"/>
      <c r="C513" s="129"/>
      <c r="D513" s="130"/>
      <c r="E513" s="62">
        <f t="shared" si="62"/>
        <v>0</v>
      </c>
      <c r="F513" s="63">
        <f t="shared" si="62"/>
        <v>0</v>
      </c>
      <c r="G513" s="63">
        <f t="shared" si="62"/>
        <v>0</v>
      </c>
      <c r="H513" s="63">
        <f t="shared" si="62"/>
        <v>0</v>
      </c>
      <c r="I513" s="63">
        <f t="shared" si="62"/>
        <v>0</v>
      </c>
      <c r="J513" s="62">
        <f>E513+F513+G513+H513+I513</f>
        <v>0</v>
      </c>
      <c r="K513" s="39" t="s">
        <v>23</v>
      </c>
    </row>
    <row r="514" spans="1:11" ht="101.25" customHeight="1" thickBot="1">
      <c r="A514" s="122">
        <v>121</v>
      </c>
      <c r="B514" s="112" t="s">
        <v>135</v>
      </c>
      <c r="C514" s="127" t="s">
        <v>38</v>
      </c>
      <c r="D514" s="122" t="s">
        <v>56</v>
      </c>
      <c r="E514" s="62">
        <f aca="true" t="shared" si="63" ref="E514:J514">E516+E517</f>
        <v>0</v>
      </c>
      <c r="F514" s="63">
        <f t="shared" si="63"/>
        <v>0</v>
      </c>
      <c r="G514" s="63">
        <f t="shared" si="63"/>
        <v>0</v>
      </c>
      <c r="H514" s="63">
        <f t="shared" si="63"/>
        <v>0</v>
      </c>
      <c r="I514" s="63">
        <f t="shared" si="63"/>
        <v>0</v>
      </c>
      <c r="J514" s="62">
        <f t="shared" si="63"/>
        <v>0</v>
      </c>
      <c r="K514" s="39" t="s">
        <v>1</v>
      </c>
    </row>
    <row r="515" spans="1:11" ht="15.75" thickBot="1">
      <c r="A515" s="123"/>
      <c r="B515" s="113"/>
      <c r="C515" s="128"/>
      <c r="D515" s="123"/>
      <c r="E515" s="69"/>
      <c r="F515" s="68"/>
      <c r="G515" s="68"/>
      <c r="H515" s="68"/>
      <c r="I515" s="68"/>
      <c r="J515" s="69"/>
      <c r="K515" s="39" t="s">
        <v>13</v>
      </c>
    </row>
    <row r="516" spans="1:11" ht="15.75" thickBot="1">
      <c r="A516" s="123"/>
      <c r="B516" s="113"/>
      <c r="C516" s="128"/>
      <c r="D516" s="123"/>
      <c r="E516" s="62"/>
      <c r="F516" s="63"/>
      <c r="G516" s="63"/>
      <c r="H516" s="63"/>
      <c r="I516" s="63"/>
      <c r="J516" s="62">
        <f>E516+F516+G516+H516+I516</f>
        <v>0</v>
      </c>
      <c r="K516" s="39" t="s">
        <v>11</v>
      </c>
    </row>
    <row r="517" spans="1:11" ht="30.75" thickBot="1">
      <c r="A517" s="130"/>
      <c r="B517" s="114"/>
      <c r="C517" s="129"/>
      <c r="D517" s="130"/>
      <c r="E517" s="62">
        <v>0</v>
      </c>
      <c r="F517" s="63">
        <v>0</v>
      </c>
      <c r="G517" s="63">
        <v>0</v>
      </c>
      <c r="H517" s="63">
        <v>0</v>
      </c>
      <c r="I517" s="63">
        <v>0</v>
      </c>
      <c r="J517" s="62">
        <f>E517+F517+G517+H517+I517</f>
        <v>0</v>
      </c>
      <c r="K517" s="39" t="s">
        <v>23</v>
      </c>
    </row>
    <row r="518" spans="1:11" ht="108" customHeight="1" thickBot="1">
      <c r="A518" s="122">
        <v>122</v>
      </c>
      <c r="B518" s="112" t="s">
        <v>136</v>
      </c>
      <c r="C518" s="127" t="s">
        <v>38</v>
      </c>
      <c r="D518" s="122" t="s">
        <v>56</v>
      </c>
      <c r="E518" s="62">
        <f aca="true" t="shared" si="64" ref="E518:J518">E520+E521</f>
        <v>0</v>
      </c>
      <c r="F518" s="63">
        <f t="shared" si="64"/>
        <v>0</v>
      </c>
      <c r="G518" s="63">
        <f t="shared" si="64"/>
        <v>0</v>
      </c>
      <c r="H518" s="63">
        <f t="shared" si="64"/>
        <v>0</v>
      </c>
      <c r="I518" s="63">
        <f t="shared" si="64"/>
        <v>0</v>
      </c>
      <c r="J518" s="62">
        <f t="shared" si="64"/>
        <v>0</v>
      </c>
      <c r="K518" s="39" t="s">
        <v>1</v>
      </c>
    </row>
    <row r="519" spans="1:11" ht="15.75" thickBot="1">
      <c r="A519" s="123"/>
      <c r="B519" s="102"/>
      <c r="C519" s="128"/>
      <c r="D519" s="123"/>
      <c r="E519" s="69"/>
      <c r="F519" s="68"/>
      <c r="G519" s="68"/>
      <c r="H519" s="68"/>
      <c r="I519" s="68"/>
      <c r="J519" s="69"/>
      <c r="K519" s="39" t="s">
        <v>13</v>
      </c>
    </row>
    <row r="520" spans="1:11" ht="15.75" thickBot="1">
      <c r="A520" s="123"/>
      <c r="B520" s="102"/>
      <c r="C520" s="128"/>
      <c r="D520" s="123"/>
      <c r="E520" s="62">
        <f aca="true" t="shared" si="65" ref="E520:I521">E524</f>
        <v>0</v>
      </c>
      <c r="F520" s="63">
        <f t="shared" si="65"/>
        <v>0</v>
      </c>
      <c r="G520" s="63">
        <f t="shared" si="65"/>
        <v>0</v>
      </c>
      <c r="H520" s="63">
        <f t="shared" si="65"/>
        <v>0</v>
      </c>
      <c r="I520" s="63">
        <f t="shared" si="65"/>
        <v>0</v>
      </c>
      <c r="J520" s="62">
        <f>E520+F520+G520+H520+I520</f>
        <v>0</v>
      </c>
      <c r="K520" s="39" t="s">
        <v>11</v>
      </c>
    </row>
    <row r="521" spans="1:11" ht="30.75" thickBot="1">
      <c r="A521" s="130"/>
      <c r="B521" s="103"/>
      <c r="C521" s="129"/>
      <c r="D521" s="130"/>
      <c r="E521" s="62">
        <f t="shared" si="65"/>
        <v>0</v>
      </c>
      <c r="F521" s="63">
        <f t="shared" si="65"/>
        <v>0</v>
      </c>
      <c r="G521" s="63">
        <f t="shared" si="65"/>
        <v>0</v>
      </c>
      <c r="H521" s="63">
        <v>0</v>
      </c>
      <c r="I521" s="63">
        <f t="shared" si="65"/>
        <v>0</v>
      </c>
      <c r="J521" s="62">
        <f>E521+F521+G521+H521+I521</f>
        <v>0</v>
      </c>
      <c r="K521" s="39" t="s">
        <v>23</v>
      </c>
    </row>
    <row r="522" spans="1:11" ht="108.75" customHeight="1" thickBot="1">
      <c r="A522" s="122">
        <v>123</v>
      </c>
      <c r="B522" s="112" t="s">
        <v>137</v>
      </c>
      <c r="C522" s="127" t="s">
        <v>38</v>
      </c>
      <c r="D522" s="122" t="s">
        <v>56</v>
      </c>
      <c r="E522" s="62">
        <f aca="true" t="shared" si="66" ref="E522:J522">E524+E525</f>
        <v>0</v>
      </c>
      <c r="F522" s="63">
        <f t="shared" si="66"/>
        <v>0</v>
      </c>
      <c r="G522" s="63">
        <f t="shared" si="66"/>
        <v>0</v>
      </c>
      <c r="H522" s="63">
        <f t="shared" si="66"/>
        <v>0</v>
      </c>
      <c r="I522" s="63">
        <f t="shared" si="66"/>
        <v>0</v>
      </c>
      <c r="J522" s="62">
        <f t="shared" si="66"/>
        <v>0</v>
      </c>
      <c r="K522" s="39" t="s">
        <v>1</v>
      </c>
    </row>
    <row r="523" spans="1:11" ht="15.75" thickBot="1">
      <c r="A523" s="123"/>
      <c r="B523" s="113"/>
      <c r="C523" s="128"/>
      <c r="D523" s="123"/>
      <c r="E523" s="69"/>
      <c r="F523" s="68"/>
      <c r="G523" s="68"/>
      <c r="H523" s="68"/>
      <c r="I523" s="68"/>
      <c r="J523" s="69"/>
      <c r="K523" s="39" t="s">
        <v>13</v>
      </c>
    </row>
    <row r="524" spans="1:11" ht="15.75" thickBot="1">
      <c r="A524" s="123"/>
      <c r="B524" s="113"/>
      <c r="C524" s="128"/>
      <c r="D524" s="123"/>
      <c r="E524" s="62"/>
      <c r="F524" s="63"/>
      <c r="G524" s="63"/>
      <c r="H524" s="63"/>
      <c r="I524" s="63"/>
      <c r="J524" s="62">
        <f>E524+F524+G524+H524+I524</f>
        <v>0</v>
      </c>
      <c r="K524" s="39" t="s">
        <v>11</v>
      </c>
    </row>
    <row r="525" spans="1:11" ht="30.75" thickBot="1">
      <c r="A525" s="130"/>
      <c r="B525" s="114"/>
      <c r="C525" s="129"/>
      <c r="D525" s="130"/>
      <c r="E525" s="62">
        <v>0</v>
      </c>
      <c r="F525" s="63">
        <v>0</v>
      </c>
      <c r="G525" s="63">
        <v>0</v>
      </c>
      <c r="H525" s="63">
        <v>0</v>
      </c>
      <c r="I525" s="63">
        <v>0</v>
      </c>
      <c r="J525" s="62">
        <f>E525+F525+G525+H525+I525</f>
        <v>0</v>
      </c>
      <c r="K525" s="39" t="s">
        <v>23</v>
      </c>
    </row>
    <row r="526" spans="1:11" ht="105.75" customHeight="1" thickBot="1">
      <c r="A526" s="122">
        <v>124</v>
      </c>
      <c r="B526" s="112" t="s">
        <v>138</v>
      </c>
      <c r="C526" s="127" t="s">
        <v>38</v>
      </c>
      <c r="D526" s="122" t="s">
        <v>56</v>
      </c>
      <c r="E526" s="62">
        <f aca="true" t="shared" si="67" ref="E526:J526">E528+E529</f>
        <v>0</v>
      </c>
      <c r="F526" s="63">
        <f t="shared" si="67"/>
        <v>0</v>
      </c>
      <c r="G526" s="63">
        <f t="shared" si="67"/>
        <v>0</v>
      </c>
      <c r="H526" s="63">
        <f t="shared" si="67"/>
        <v>0</v>
      </c>
      <c r="I526" s="63">
        <f t="shared" si="67"/>
        <v>0</v>
      </c>
      <c r="J526" s="62">
        <f t="shared" si="67"/>
        <v>0</v>
      </c>
      <c r="K526" s="39" t="s">
        <v>1</v>
      </c>
    </row>
    <row r="527" spans="1:11" ht="15.75" thickBot="1">
      <c r="A527" s="123"/>
      <c r="B527" s="113"/>
      <c r="C527" s="128"/>
      <c r="D527" s="123"/>
      <c r="E527" s="69"/>
      <c r="F527" s="68"/>
      <c r="G527" s="68"/>
      <c r="H527" s="68"/>
      <c r="I527" s="68"/>
      <c r="J527" s="69"/>
      <c r="K527" s="39" t="s">
        <v>13</v>
      </c>
    </row>
    <row r="528" spans="1:11" ht="15.75" thickBot="1">
      <c r="A528" s="123"/>
      <c r="B528" s="113"/>
      <c r="C528" s="128"/>
      <c r="D528" s="123"/>
      <c r="E528" s="62">
        <f aca="true" t="shared" si="68" ref="E528:I529">E532</f>
        <v>0</v>
      </c>
      <c r="F528" s="63">
        <f t="shared" si="68"/>
        <v>0</v>
      </c>
      <c r="G528" s="63">
        <f t="shared" si="68"/>
        <v>0</v>
      </c>
      <c r="H528" s="63">
        <f t="shared" si="68"/>
        <v>0</v>
      </c>
      <c r="I528" s="63">
        <f t="shared" si="68"/>
        <v>0</v>
      </c>
      <c r="J528" s="62">
        <f>E528+F528+G528+H528+I528</f>
        <v>0</v>
      </c>
      <c r="K528" s="39" t="s">
        <v>11</v>
      </c>
    </row>
    <row r="529" spans="1:11" ht="30.75" thickBot="1">
      <c r="A529" s="130"/>
      <c r="B529" s="114"/>
      <c r="C529" s="129"/>
      <c r="D529" s="130"/>
      <c r="E529" s="62">
        <f t="shared" si="68"/>
        <v>0</v>
      </c>
      <c r="F529" s="63">
        <f t="shared" si="68"/>
        <v>0</v>
      </c>
      <c r="G529" s="63">
        <f t="shared" si="68"/>
        <v>0</v>
      </c>
      <c r="H529" s="63">
        <f t="shared" si="68"/>
        <v>0</v>
      </c>
      <c r="I529" s="63">
        <f t="shared" si="68"/>
        <v>0</v>
      </c>
      <c r="J529" s="62">
        <f>E529+F529+G529+H529+I529</f>
        <v>0</v>
      </c>
      <c r="K529" s="39" t="s">
        <v>23</v>
      </c>
    </row>
    <row r="530" spans="1:11" ht="30.75" customHeight="1" thickBot="1">
      <c r="A530" s="122">
        <v>125</v>
      </c>
      <c r="B530" s="112" t="s">
        <v>139</v>
      </c>
      <c r="C530" s="127" t="s">
        <v>38</v>
      </c>
      <c r="D530" s="122" t="s">
        <v>56</v>
      </c>
      <c r="E530" s="62">
        <f aca="true" t="shared" si="69" ref="E530:J530">E532+E533</f>
        <v>0</v>
      </c>
      <c r="F530" s="63">
        <f t="shared" si="69"/>
        <v>0</v>
      </c>
      <c r="G530" s="63">
        <f t="shared" si="69"/>
        <v>0</v>
      </c>
      <c r="H530" s="63">
        <f t="shared" si="69"/>
        <v>0</v>
      </c>
      <c r="I530" s="63">
        <f t="shared" si="69"/>
        <v>0</v>
      </c>
      <c r="J530" s="62">
        <f t="shared" si="69"/>
        <v>0</v>
      </c>
      <c r="K530" s="39" t="s">
        <v>1</v>
      </c>
    </row>
    <row r="531" spans="1:11" ht="29.25" customHeight="1" thickBot="1">
      <c r="A531" s="123"/>
      <c r="B531" s="113"/>
      <c r="C531" s="128"/>
      <c r="D531" s="123"/>
      <c r="E531" s="69"/>
      <c r="F531" s="68"/>
      <c r="G531" s="68"/>
      <c r="H531" s="68"/>
      <c r="I531" s="68"/>
      <c r="J531" s="69"/>
      <c r="K531" s="39" t="s">
        <v>13</v>
      </c>
    </row>
    <row r="532" spans="1:11" ht="35.25" customHeight="1" thickBot="1">
      <c r="A532" s="123"/>
      <c r="B532" s="113"/>
      <c r="C532" s="128"/>
      <c r="D532" s="123"/>
      <c r="E532" s="62"/>
      <c r="F532" s="63"/>
      <c r="G532" s="63"/>
      <c r="H532" s="63"/>
      <c r="I532" s="63"/>
      <c r="J532" s="62">
        <f>E532+F532+G532+H532+I532</f>
        <v>0</v>
      </c>
      <c r="K532" s="39" t="s">
        <v>11</v>
      </c>
    </row>
    <row r="533" spans="1:11" ht="49.5" customHeight="1" thickBot="1">
      <c r="A533" s="130"/>
      <c r="B533" s="114"/>
      <c r="C533" s="129"/>
      <c r="D533" s="130"/>
      <c r="E533" s="62">
        <v>0</v>
      </c>
      <c r="F533" s="63">
        <v>0</v>
      </c>
      <c r="G533" s="63">
        <v>0</v>
      </c>
      <c r="H533" s="63">
        <v>0</v>
      </c>
      <c r="I533" s="63">
        <v>0</v>
      </c>
      <c r="J533" s="62">
        <f>E533+F533+G533+H533+I533</f>
        <v>0</v>
      </c>
      <c r="K533" s="39" t="s">
        <v>23</v>
      </c>
    </row>
    <row r="534" spans="1:11" ht="51.75" customHeight="1" thickBot="1">
      <c r="A534" s="122">
        <v>126</v>
      </c>
      <c r="B534" s="181" t="s">
        <v>140</v>
      </c>
      <c r="C534" s="127" t="s">
        <v>38</v>
      </c>
      <c r="D534" s="122" t="s">
        <v>56</v>
      </c>
      <c r="E534" s="62">
        <f aca="true" t="shared" si="70" ref="E534:J534">E536+E537</f>
        <v>36619</v>
      </c>
      <c r="F534" s="63">
        <f t="shared" si="70"/>
        <v>40879</v>
      </c>
      <c r="G534" s="63">
        <f t="shared" si="70"/>
        <v>42185</v>
      </c>
      <c r="H534" s="63">
        <f t="shared" si="70"/>
        <v>42185</v>
      </c>
      <c r="I534" s="63">
        <f t="shared" si="70"/>
        <v>42185</v>
      </c>
      <c r="J534" s="62">
        <f t="shared" si="70"/>
        <v>204053</v>
      </c>
      <c r="K534" s="39" t="s">
        <v>1</v>
      </c>
    </row>
    <row r="535" spans="1:11" ht="33.75" customHeight="1" thickBot="1">
      <c r="A535" s="123"/>
      <c r="B535" s="182"/>
      <c r="C535" s="128"/>
      <c r="D535" s="123"/>
      <c r="E535" s="69"/>
      <c r="F535" s="68"/>
      <c r="G535" s="68"/>
      <c r="H535" s="68"/>
      <c r="I535" s="68"/>
      <c r="J535" s="69"/>
      <c r="K535" s="39" t="s">
        <v>13</v>
      </c>
    </row>
    <row r="536" spans="1:11" ht="33.75" customHeight="1" thickBot="1">
      <c r="A536" s="123"/>
      <c r="B536" s="182"/>
      <c r="C536" s="128"/>
      <c r="D536" s="123"/>
      <c r="E536" s="62">
        <f aca="true" t="shared" si="71" ref="E536:I537">E540+E544</f>
        <v>36619</v>
      </c>
      <c r="F536" s="63">
        <f t="shared" si="71"/>
        <v>40879</v>
      </c>
      <c r="G536" s="63">
        <f t="shared" si="71"/>
        <v>42185</v>
      </c>
      <c r="H536" s="63">
        <f t="shared" si="71"/>
        <v>42185</v>
      </c>
      <c r="I536" s="63">
        <f t="shared" si="71"/>
        <v>42185</v>
      </c>
      <c r="J536" s="62">
        <f>E536+F536+G536+H536+I536</f>
        <v>204053</v>
      </c>
      <c r="K536" s="39" t="s">
        <v>11</v>
      </c>
    </row>
    <row r="537" spans="1:11" ht="48.75" customHeight="1" thickBot="1">
      <c r="A537" s="130"/>
      <c r="B537" s="103"/>
      <c r="C537" s="129"/>
      <c r="D537" s="130"/>
      <c r="E537" s="62">
        <f t="shared" si="71"/>
        <v>0</v>
      </c>
      <c r="F537" s="63">
        <f t="shared" si="71"/>
        <v>0</v>
      </c>
      <c r="G537" s="63">
        <f t="shared" si="71"/>
        <v>0</v>
      </c>
      <c r="H537" s="63">
        <f t="shared" si="71"/>
        <v>0</v>
      </c>
      <c r="I537" s="63">
        <f t="shared" si="71"/>
        <v>0</v>
      </c>
      <c r="J537" s="62">
        <f>E537+F537+G537+H537+I537</f>
        <v>0</v>
      </c>
      <c r="K537" s="39" t="s">
        <v>23</v>
      </c>
    </row>
    <row r="538" spans="1:11" ht="88.5" customHeight="1" thickBot="1">
      <c r="A538" s="122">
        <v>127</v>
      </c>
      <c r="B538" s="181" t="s">
        <v>141</v>
      </c>
      <c r="C538" s="127" t="s">
        <v>38</v>
      </c>
      <c r="D538" s="122" t="s">
        <v>56</v>
      </c>
      <c r="E538" s="62">
        <f aca="true" t="shared" si="72" ref="E538:J538">E540+E541</f>
        <v>0</v>
      </c>
      <c r="F538" s="63">
        <f t="shared" si="72"/>
        <v>0</v>
      </c>
      <c r="G538" s="63">
        <f t="shared" si="72"/>
        <v>0</v>
      </c>
      <c r="H538" s="63">
        <f t="shared" si="72"/>
        <v>0</v>
      </c>
      <c r="I538" s="63">
        <f t="shared" si="72"/>
        <v>0</v>
      </c>
      <c r="J538" s="62">
        <f t="shared" si="72"/>
        <v>0</v>
      </c>
      <c r="K538" s="39" t="s">
        <v>1</v>
      </c>
    </row>
    <row r="539" spans="1:11" ht="15.75" thickBot="1">
      <c r="A539" s="123"/>
      <c r="B539" s="182"/>
      <c r="C539" s="128"/>
      <c r="D539" s="123"/>
      <c r="E539" s="69"/>
      <c r="F539" s="68"/>
      <c r="G539" s="68"/>
      <c r="H539" s="68"/>
      <c r="I539" s="68"/>
      <c r="J539" s="69"/>
      <c r="K539" s="39" t="s">
        <v>13</v>
      </c>
    </row>
    <row r="540" spans="1:11" ht="40.5" customHeight="1" thickBot="1">
      <c r="A540" s="123"/>
      <c r="B540" s="182"/>
      <c r="C540" s="128"/>
      <c r="D540" s="123"/>
      <c r="E540" s="62"/>
      <c r="F540" s="63"/>
      <c r="G540" s="63"/>
      <c r="H540" s="63"/>
      <c r="I540" s="63"/>
      <c r="J540" s="62">
        <f>E540+F540+G540+H540+I540</f>
        <v>0</v>
      </c>
      <c r="K540" s="39" t="s">
        <v>11</v>
      </c>
    </row>
    <row r="541" spans="1:11" ht="30.75" thickBot="1">
      <c r="A541" s="130"/>
      <c r="B541" s="183"/>
      <c r="C541" s="129"/>
      <c r="D541" s="130"/>
      <c r="E541" s="62">
        <v>0</v>
      </c>
      <c r="F541" s="63">
        <v>0</v>
      </c>
      <c r="G541" s="63">
        <v>0</v>
      </c>
      <c r="H541" s="63">
        <v>0</v>
      </c>
      <c r="I541" s="63">
        <v>0</v>
      </c>
      <c r="J541" s="62">
        <f>E541+F541+G541+H541+I541</f>
        <v>0</v>
      </c>
      <c r="K541" s="39" t="s">
        <v>23</v>
      </c>
    </row>
    <row r="542" spans="1:11" ht="80.25" customHeight="1" thickBot="1">
      <c r="A542" s="35">
        <v>128</v>
      </c>
      <c r="B542" s="181" t="s">
        <v>58</v>
      </c>
      <c r="C542" s="127" t="s">
        <v>38</v>
      </c>
      <c r="D542" s="122" t="s">
        <v>56</v>
      </c>
      <c r="E542" s="62">
        <f aca="true" t="shared" si="73" ref="E542:J542">E544+E545</f>
        <v>36619</v>
      </c>
      <c r="F542" s="63">
        <f t="shared" si="73"/>
        <v>40879</v>
      </c>
      <c r="G542" s="63">
        <f t="shared" si="73"/>
        <v>42185</v>
      </c>
      <c r="H542" s="63">
        <f t="shared" si="73"/>
        <v>42185</v>
      </c>
      <c r="I542" s="63">
        <f t="shared" si="73"/>
        <v>42185</v>
      </c>
      <c r="J542" s="62">
        <f t="shared" si="73"/>
        <v>204053</v>
      </c>
      <c r="K542" s="39" t="s">
        <v>1</v>
      </c>
    </row>
    <row r="543" spans="1:11" ht="28.5" customHeight="1" thickBot="1">
      <c r="A543" s="35"/>
      <c r="B543" s="182"/>
      <c r="C543" s="128"/>
      <c r="D543" s="123"/>
      <c r="E543" s="69"/>
      <c r="F543" s="68"/>
      <c r="G543" s="68"/>
      <c r="H543" s="68"/>
      <c r="I543" s="68"/>
      <c r="J543" s="69"/>
      <c r="K543" s="39" t="s">
        <v>13</v>
      </c>
    </row>
    <row r="544" spans="1:11" ht="37.5" customHeight="1" thickBot="1">
      <c r="A544" s="35"/>
      <c r="B544" s="182"/>
      <c r="C544" s="128"/>
      <c r="D544" s="123"/>
      <c r="E544" s="62">
        <v>36619</v>
      </c>
      <c r="F544" s="63">
        <v>40879</v>
      </c>
      <c r="G544" s="63">
        <v>42185</v>
      </c>
      <c r="H544" s="63">
        <v>42185</v>
      </c>
      <c r="I544" s="63">
        <v>42185</v>
      </c>
      <c r="J544" s="62">
        <f>E544+F544+G544+H544+I544</f>
        <v>204053</v>
      </c>
      <c r="K544" s="39" t="s">
        <v>11</v>
      </c>
    </row>
    <row r="545" spans="1:11" ht="30.75" thickBot="1">
      <c r="A545" s="35"/>
      <c r="B545" s="183"/>
      <c r="C545" s="129"/>
      <c r="D545" s="130"/>
      <c r="E545" s="62"/>
      <c r="F545" s="63"/>
      <c r="G545" s="63"/>
      <c r="H545" s="63"/>
      <c r="I545" s="63"/>
      <c r="J545" s="62">
        <f>E545+F545+G545+H545+I545</f>
        <v>0</v>
      </c>
      <c r="K545" s="39" t="s">
        <v>23</v>
      </c>
    </row>
    <row r="546" spans="1:11" ht="45.75" customHeight="1" thickBot="1">
      <c r="A546" s="122">
        <v>129</v>
      </c>
      <c r="B546" s="181" t="s">
        <v>142</v>
      </c>
      <c r="C546" s="127" t="s">
        <v>38</v>
      </c>
      <c r="D546" s="122" t="s">
        <v>56</v>
      </c>
      <c r="E546" s="62">
        <f aca="true" t="shared" si="74" ref="E546:J546">E548+E549</f>
        <v>10.4</v>
      </c>
      <c r="F546" s="63">
        <f t="shared" si="74"/>
        <v>11</v>
      </c>
      <c r="G546" s="63">
        <f t="shared" si="74"/>
        <v>32</v>
      </c>
      <c r="H546" s="63">
        <f t="shared" si="74"/>
        <v>32</v>
      </c>
      <c r="I546" s="63">
        <f t="shared" si="74"/>
        <v>32</v>
      </c>
      <c r="J546" s="62">
        <f t="shared" si="74"/>
        <v>117.4</v>
      </c>
      <c r="K546" s="39" t="s">
        <v>1</v>
      </c>
    </row>
    <row r="547" spans="1:11" ht="30.75" customHeight="1" thickBot="1">
      <c r="A547" s="123"/>
      <c r="B547" s="184"/>
      <c r="C547" s="128"/>
      <c r="D547" s="123"/>
      <c r="E547" s="69"/>
      <c r="F547" s="68"/>
      <c r="G547" s="68"/>
      <c r="H547" s="68"/>
      <c r="I547" s="68"/>
      <c r="J547" s="69"/>
      <c r="K547" s="39" t="s">
        <v>13</v>
      </c>
    </row>
    <row r="548" spans="1:11" ht="35.25" customHeight="1" thickBot="1">
      <c r="A548" s="123"/>
      <c r="B548" s="184"/>
      <c r="C548" s="128"/>
      <c r="D548" s="123"/>
      <c r="E548" s="62">
        <f aca="true" t="shared" si="75" ref="E548:I549">E552</f>
        <v>0</v>
      </c>
      <c r="F548" s="63">
        <f t="shared" si="75"/>
        <v>0</v>
      </c>
      <c r="G548" s="63">
        <f t="shared" si="75"/>
        <v>0</v>
      </c>
      <c r="H548" s="63">
        <f t="shared" si="75"/>
        <v>0</v>
      </c>
      <c r="I548" s="63">
        <f t="shared" si="75"/>
        <v>0</v>
      </c>
      <c r="J548" s="62">
        <f>E548+F548+G548+H548+I548</f>
        <v>0</v>
      </c>
      <c r="K548" s="39" t="s">
        <v>11</v>
      </c>
    </row>
    <row r="549" spans="1:11" ht="39.75" customHeight="1" thickBot="1">
      <c r="A549" s="130"/>
      <c r="B549" s="103"/>
      <c r="C549" s="129"/>
      <c r="D549" s="130"/>
      <c r="E549" s="62">
        <f t="shared" si="75"/>
        <v>10.4</v>
      </c>
      <c r="F549" s="63">
        <f t="shared" si="75"/>
        <v>11</v>
      </c>
      <c r="G549" s="63">
        <f t="shared" si="75"/>
        <v>32</v>
      </c>
      <c r="H549" s="63">
        <f t="shared" si="75"/>
        <v>32</v>
      </c>
      <c r="I549" s="63">
        <f t="shared" si="75"/>
        <v>32</v>
      </c>
      <c r="J549" s="62">
        <f>E549+F549+G549+H549+I549</f>
        <v>117.4</v>
      </c>
      <c r="K549" s="39" t="s">
        <v>23</v>
      </c>
    </row>
    <row r="550" spans="1:11" ht="45" customHeight="1" thickBot="1">
      <c r="A550" s="122">
        <v>130</v>
      </c>
      <c r="B550" s="151" t="s">
        <v>143</v>
      </c>
      <c r="C550" s="127" t="s">
        <v>38</v>
      </c>
      <c r="D550" s="122" t="s">
        <v>56</v>
      </c>
      <c r="E550" s="62">
        <f aca="true" t="shared" si="76" ref="E550:J550">E552+E553</f>
        <v>10.4</v>
      </c>
      <c r="F550" s="63">
        <f t="shared" si="76"/>
        <v>11</v>
      </c>
      <c r="G550" s="63">
        <f t="shared" si="76"/>
        <v>32</v>
      </c>
      <c r="H550" s="63">
        <f t="shared" si="76"/>
        <v>32</v>
      </c>
      <c r="I550" s="63">
        <f t="shared" si="76"/>
        <v>32</v>
      </c>
      <c r="J550" s="62">
        <f t="shared" si="76"/>
        <v>117.4</v>
      </c>
      <c r="K550" s="39" t="s">
        <v>1</v>
      </c>
    </row>
    <row r="551" spans="1:11" ht="28.5" customHeight="1" thickBot="1">
      <c r="A551" s="123"/>
      <c r="B551" s="252"/>
      <c r="C551" s="128"/>
      <c r="D551" s="123"/>
      <c r="E551" s="69"/>
      <c r="F551" s="68"/>
      <c r="G551" s="68"/>
      <c r="H551" s="68"/>
      <c r="I551" s="68"/>
      <c r="J551" s="69"/>
      <c r="K551" s="39" t="s">
        <v>13</v>
      </c>
    </row>
    <row r="552" spans="1:11" ht="42" customHeight="1" thickBot="1">
      <c r="A552" s="123"/>
      <c r="B552" s="252"/>
      <c r="C552" s="128"/>
      <c r="D552" s="123"/>
      <c r="E552" s="62"/>
      <c r="F552" s="63"/>
      <c r="G552" s="63"/>
      <c r="H552" s="63"/>
      <c r="I552" s="63"/>
      <c r="J552" s="62">
        <f>E552+F552+G552+H552+I552</f>
        <v>0</v>
      </c>
      <c r="K552" s="39" t="s">
        <v>11</v>
      </c>
    </row>
    <row r="553" spans="1:11" ht="52.5" customHeight="1" thickBot="1">
      <c r="A553" s="130"/>
      <c r="B553" s="103"/>
      <c r="C553" s="129"/>
      <c r="D553" s="130"/>
      <c r="E553" s="62">
        <v>10.4</v>
      </c>
      <c r="F553" s="63">
        <v>11</v>
      </c>
      <c r="G553" s="63">
        <v>32</v>
      </c>
      <c r="H553" s="63">
        <v>32</v>
      </c>
      <c r="I553" s="63">
        <v>32</v>
      </c>
      <c r="J553" s="62">
        <f>E553+F553+G553+H553+I553</f>
        <v>117.4</v>
      </c>
      <c r="K553" s="39" t="s">
        <v>23</v>
      </c>
    </row>
    <row r="554" spans="1:11" ht="18.75" customHeight="1">
      <c r="A554" s="175" t="s">
        <v>183</v>
      </c>
      <c r="B554" s="176"/>
      <c r="C554" s="176"/>
      <c r="D554" s="176"/>
      <c r="E554" s="176"/>
      <c r="F554" s="176"/>
      <c r="G554" s="176"/>
      <c r="H554" s="176"/>
      <c r="I554" s="176"/>
      <c r="J554" s="176"/>
      <c r="K554" s="177"/>
    </row>
    <row r="555" spans="1:11" ht="31.5" customHeight="1" thickBot="1">
      <c r="A555" s="178"/>
      <c r="B555" s="179"/>
      <c r="C555" s="179"/>
      <c r="D555" s="179"/>
      <c r="E555" s="179"/>
      <c r="F555" s="179"/>
      <c r="G555" s="179"/>
      <c r="H555" s="179"/>
      <c r="I555" s="179"/>
      <c r="J555" s="179"/>
      <c r="K555" s="180"/>
    </row>
    <row r="556" spans="1:11" ht="31.5" customHeight="1" thickBot="1">
      <c r="A556" s="122">
        <v>131</v>
      </c>
      <c r="B556" s="151" t="s">
        <v>155</v>
      </c>
      <c r="C556" s="127" t="s">
        <v>38</v>
      </c>
      <c r="D556" s="172" t="s">
        <v>57</v>
      </c>
      <c r="E556" s="62">
        <f aca="true" t="shared" si="77" ref="E556:J556">E558+E561+E560</f>
        <v>14393.900000000001</v>
      </c>
      <c r="F556" s="63">
        <f>F558+F561+F560</f>
        <v>28512.7</v>
      </c>
      <c r="G556" s="63">
        <f t="shared" si="77"/>
        <v>3955.2</v>
      </c>
      <c r="H556" s="63">
        <f t="shared" si="77"/>
        <v>100</v>
      </c>
      <c r="I556" s="63">
        <f t="shared" si="77"/>
        <v>100</v>
      </c>
      <c r="J556" s="62">
        <f t="shared" si="77"/>
        <v>47061.8</v>
      </c>
      <c r="K556" s="39" t="s">
        <v>1</v>
      </c>
    </row>
    <row r="557" spans="1:11" ht="46.5" customHeight="1" thickBot="1">
      <c r="A557" s="123"/>
      <c r="B557" s="152"/>
      <c r="C557" s="135"/>
      <c r="D557" s="154"/>
      <c r="E557" s="69"/>
      <c r="F557" s="68"/>
      <c r="G557" s="68"/>
      <c r="H557" s="68"/>
      <c r="I557" s="68"/>
      <c r="J557" s="69"/>
      <c r="K557" s="39" t="s">
        <v>13</v>
      </c>
    </row>
    <row r="558" spans="1:11" ht="35.25" customHeight="1">
      <c r="A558" s="123"/>
      <c r="B558" s="152"/>
      <c r="C558" s="135"/>
      <c r="D558" s="154"/>
      <c r="E558" s="170">
        <f aca="true" t="shared" si="78" ref="E558:J558">E564+E574</f>
        <v>11727.6</v>
      </c>
      <c r="F558" s="168">
        <f t="shared" si="78"/>
        <v>4964.3</v>
      </c>
      <c r="G558" s="168">
        <f t="shared" si="78"/>
        <v>37.6</v>
      </c>
      <c r="H558" s="168">
        <f t="shared" si="78"/>
        <v>0</v>
      </c>
      <c r="I558" s="168">
        <f t="shared" si="78"/>
        <v>0</v>
      </c>
      <c r="J558" s="170">
        <f t="shared" si="78"/>
        <v>16729.5</v>
      </c>
      <c r="K558" s="44" t="s">
        <v>14</v>
      </c>
    </row>
    <row r="559" spans="1:11" ht="28.5" customHeight="1" thickBot="1">
      <c r="A559" s="123"/>
      <c r="B559" s="152"/>
      <c r="C559" s="135"/>
      <c r="D559" s="154"/>
      <c r="E559" s="171"/>
      <c r="F559" s="169"/>
      <c r="G559" s="169"/>
      <c r="H559" s="169"/>
      <c r="I559" s="169"/>
      <c r="J559" s="171"/>
      <c r="K559" s="39" t="s">
        <v>15</v>
      </c>
    </row>
    <row r="560" spans="1:11" ht="43.5" customHeight="1" thickBot="1">
      <c r="A560" s="123"/>
      <c r="B560" s="152"/>
      <c r="C560" s="135"/>
      <c r="D560" s="154"/>
      <c r="E560" s="62">
        <f aca="true" t="shared" si="79" ref="E560:J560">E570</f>
        <v>0</v>
      </c>
      <c r="F560" s="63">
        <f t="shared" si="79"/>
        <v>21874</v>
      </c>
      <c r="G560" s="63">
        <f t="shared" si="79"/>
        <v>3717.6</v>
      </c>
      <c r="H560" s="63">
        <f t="shared" si="79"/>
        <v>0</v>
      </c>
      <c r="I560" s="63">
        <f t="shared" si="79"/>
        <v>0</v>
      </c>
      <c r="J560" s="62">
        <f t="shared" si="79"/>
        <v>25591.6</v>
      </c>
      <c r="K560" s="39" t="s">
        <v>40</v>
      </c>
    </row>
    <row r="561" spans="1:11" ht="31.5" customHeight="1" thickBot="1">
      <c r="A561" s="130"/>
      <c r="B561" s="153"/>
      <c r="C561" s="136"/>
      <c r="D561" s="155"/>
      <c r="E561" s="62">
        <f aca="true" t="shared" si="80" ref="E561:J561">E566+E575</f>
        <v>2666.3</v>
      </c>
      <c r="F561" s="63">
        <f t="shared" si="80"/>
        <v>1674.4</v>
      </c>
      <c r="G561" s="63">
        <f t="shared" si="80"/>
        <v>200</v>
      </c>
      <c r="H561" s="63">
        <f t="shared" si="80"/>
        <v>100</v>
      </c>
      <c r="I561" s="63">
        <f t="shared" si="80"/>
        <v>100</v>
      </c>
      <c r="J561" s="62">
        <f t="shared" si="80"/>
        <v>4740.700000000001</v>
      </c>
      <c r="K561" s="39" t="s">
        <v>12</v>
      </c>
    </row>
    <row r="562" spans="1:11" ht="37.5" customHeight="1" thickBot="1">
      <c r="A562" s="122">
        <v>132</v>
      </c>
      <c r="B562" s="151" t="s">
        <v>156</v>
      </c>
      <c r="C562" s="127" t="s">
        <v>38</v>
      </c>
      <c r="D562" s="127" t="s">
        <v>57</v>
      </c>
      <c r="E562" s="62">
        <f>E564+E566</f>
        <v>14393.900000000001</v>
      </c>
      <c r="F562" s="63">
        <f>F564+F566+F565</f>
        <v>28512.7</v>
      </c>
      <c r="G562" s="63">
        <f>G564+G566+G565</f>
        <v>3955.2</v>
      </c>
      <c r="H562" s="63">
        <f>H564+H566+H565</f>
        <v>100</v>
      </c>
      <c r="I562" s="63">
        <f>I564+I566+I565</f>
        <v>100</v>
      </c>
      <c r="J562" s="70">
        <f>J564+J566+J565</f>
        <v>47061.8</v>
      </c>
      <c r="K562" s="39" t="s">
        <v>1</v>
      </c>
    </row>
    <row r="563" spans="1:11" ht="35.25" customHeight="1" thickBot="1">
      <c r="A563" s="123"/>
      <c r="B563" s="152"/>
      <c r="C563" s="135"/>
      <c r="D563" s="135"/>
      <c r="E563" s="69"/>
      <c r="F563" s="68"/>
      <c r="G563" s="68"/>
      <c r="H563" s="68"/>
      <c r="I563" s="68"/>
      <c r="J563" s="69"/>
      <c r="K563" s="39" t="s">
        <v>13</v>
      </c>
    </row>
    <row r="564" spans="1:11" ht="27.75" customHeight="1" thickBot="1">
      <c r="A564" s="173"/>
      <c r="B564" s="174"/>
      <c r="C564" s="135"/>
      <c r="D564" s="135"/>
      <c r="E564" s="62">
        <f aca="true" t="shared" si="81" ref="E564:I566">E569</f>
        <v>11727.6</v>
      </c>
      <c r="F564" s="63">
        <f>F569</f>
        <v>4964.3</v>
      </c>
      <c r="G564" s="63">
        <f t="shared" si="81"/>
        <v>37.6</v>
      </c>
      <c r="H564" s="63">
        <f t="shared" si="81"/>
        <v>0</v>
      </c>
      <c r="I564" s="63">
        <f t="shared" si="81"/>
        <v>0</v>
      </c>
      <c r="J564" s="62">
        <f>E564+F564+G564+H564+I564</f>
        <v>16729.5</v>
      </c>
      <c r="K564" s="39" t="s">
        <v>11</v>
      </c>
    </row>
    <row r="565" spans="1:11" ht="46.5" customHeight="1" thickBot="1">
      <c r="A565" s="173"/>
      <c r="B565" s="174"/>
      <c r="C565" s="135"/>
      <c r="D565" s="135"/>
      <c r="E565" s="62">
        <f t="shared" si="81"/>
        <v>0</v>
      </c>
      <c r="F565" s="63">
        <f>F570</f>
        <v>21874</v>
      </c>
      <c r="G565" s="63">
        <f t="shared" si="81"/>
        <v>3717.6</v>
      </c>
      <c r="H565" s="63">
        <f t="shared" si="81"/>
        <v>0</v>
      </c>
      <c r="I565" s="63">
        <f t="shared" si="81"/>
        <v>0</v>
      </c>
      <c r="J565" s="62">
        <f>E565+F565+G565+H565+I565</f>
        <v>25591.6</v>
      </c>
      <c r="K565" s="39" t="s">
        <v>40</v>
      </c>
    </row>
    <row r="566" spans="1:11" ht="46.5" customHeight="1" thickBot="1">
      <c r="A566" s="131"/>
      <c r="B566" s="162"/>
      <c r="C566" s="136"/>
      <c r="D566" s="136"/>
      <c r="E566" s="70">
        <f t="shared" si="81"/>
        <v>2666.3</v>
      </c>
      <c r="F566" s="63">
        <f>F571</f>
        <v>1674.4</v>
      </c>
      <c r="G566" s="63">
        <f t="shared" si="81"/>
        <v>200</v>
      </c>
      <c r="H566" s="63">
        <f t="shared" si="81"/>
        <v>100</v>
      </c>
      <c r="I566" s="63">
        <v>100</v>
      </c>
      <c r="J566" s="62">
        <f>E566+F566+G566+H566+I566</f>
        <v>4740.700000000001</v>
      </c>
      <c r="K566" s="39" t="s">
        <v>12</v>
      </c>
    </row>
    <row r="567" spans="1:11" ht="37.5" customHeight="1" thickBot="1">
      <c r="A567" s="122">
        <v>133</v>
      </c>
      <c r="B567" s="151" t="s">
        <v>32</v>
      </c>
      <c r="C567" s="127" t="s">
        <v>38</v>
      </c>
      <c r="D567" s="127" t="s">
        <v>57</v>
      </c>
      <c r="E567" s="62">
        <f>E569+E571</f>
        <v>14393.900000000001</v>
      </c>
      <c r="F567" s="63">
        <f>F569+F571+F570</f>
        <v>28512.7</v>
      </c>
      <c r="G567" s="63">
        <f>G569+G571+G570</f>
        <v>3955.2</v>
      </c>
      <c r="H567" s="63">
        <f>H569+H571+H570</f>
        <v>100</v>
      </c>
      <c r="I567" s="63">
        <f>I569+I571+I570</f>
        <v>0</v>
      </c>
      <c r="J567" s="70">
        <f>J569+J571+J570</f>
        <v>46961.8</v>
      </c>
      <c r="K567" s="39" t="s">
        <v>1</v>
      </c>
    </row>
    <row r="568" spans="1:11" ht="35.25" customHeight="1" thickBot="1">
      <c r="A568" s="123"/>
      <c r="B568" s="152"/>
      <c r="C568" s="135"/>
      <c r="D568" s="135"/>
      <c r="E568" s="69"/>
      <c r="F568" s="68"/>
      <c r="G568" s="68"/>
      <c r="H568" s="68"/>
      <c r="I568" s="68"/>
      <c r="J568" s="69"/>
      <c r="K568" s="39" t="s">
        <v>13</v>
      </c>
    </row>
    <row r="569" spans="1:11" ht="37.5" customHeight="1" thickBot="1">
      <c r="A569" s="123"/>
      <c r="B569" s="152"/>
      <c r="C569" s="135"/>
      <c r="D569" s="135"/>
      <c r="E569" s="62">
        <f>11727.6</f>
        <v>11727.6</v>
      </c>
      <c r="F569" s="63">
        <v>4964.3</v>
      </c>
      <c r="G569" s="63">
        <v>37.6</v>
      </c>
      <c r="H569" s="63">
        <v>0</v>
      </c>
      <c r="I569" s="63">
        <v>0</v>
      </c>
      <c r="J569" s="62">
        <f>E569+F569+G569+H569+I569</f>
        <v>16729.5</v>
      </c>
      <c r="K569" s="39" t="s">
        <v>11</v>
      </c>
    </row>
    <row r="570" spans="1:11" ht="38.25" customHeight="1" thickBot="1">
      <c r="A570" s="123"/>
      <c r="B570" s="152"/>
      <c r="C570" s="135"/>
      <c r="D570" s="135"/>
      <c r="E570" s="62">
        <v>0</v>
      </c>
      <c r="F570" s="63">
        <f>21874</f>
        <v>21874</v>
      </c>
      <c r="G570" s="63">
        <v>3717.6</v>
      </c>
      <c r="H570" s="63">
        <v>0</v>
      </c>
      <c r="I570" s="63">
        <v>0</v>
      </c>
      <c r="J570" s="62">
        <f>E570+F570+G570+H570+I570</f>
        <v>25591.6</v>
      </c>
      <c r="K570" s="39" t="s">
        <v>40</v>
      </c>
    </row>
    <row r="571" spans="1:11" ht="35.25" customHeight="1" thickBot="1">
      <c r="A571" s="130"/>
      <c r="B571" s="153"/>
      <c r="C571" s="136"/>
      <c r="D571" s="136"/>
      <c r="E571" s="62">
        <v>2666.3</v>
      </c>
      <c r="F571" s="63">
        <v>1674.4</v>
      </c>
      <c r="G571" s="63">
        <v>200</v>
      </c>
      <c r="H571" s="63">
        <v>100</v>
      </c>
      <c r="I571" s="63">
        <v>0</v>
      </c>
      <c r="J571" s="62">
        <f>E571+F571+G571+H571+I571</f>
        <v>4640.700000000001</v>
      </c>
      <c r="K571" s="39" t="s">
        <v>12</v>
      </c>
    </row>
    <row r="572" spans="1:11" ht="29.25" customHeight="1" thickBot="1">
      <c r="A572" s="122">
        <v>134</v>
      </c>
      <c r="B572" s="151" t="s">
        <v>157</v>
      </c>
      <c r="C572" s="127" t="s">
        <v>38</v>
      </c>
      <c r="D572" s="127" t="s">
        <v>57</v>
      </c>
      <c r="E572" s="62">
        <f aca="true" t="shared" si="82" ref="E572:J572">E574+E575</f>
        <v>0</v>
      </c>
      <c r="F572" s="63">
        <f t="shared" si="82"/>
        <v>0</v>
      </c>
      <c r="G572" s="63">
        <f t="shared" si="82"/>
        <v>0</v>
      </c>
      <c r="H572" s="63">
        <f t="shared" si="82"/>
        <v>0</v>
      </c>
      <c r="I572" s="63">
        <f t="shared" si="82"/>
        <v>0</v>
      </c>
      <c r="J572" s="62">
        <f t="shared" si="82"/>
        <v>0</v>
      </c>
      <c r="K572" s="39" t="s">
        <v>1</v>
      </c>
    </row>
    <row r="573" spans="1:11" ht="35.25" customHeight="1" thickBot="1">
      <c r="A573" s="123"/>
      <c r="B573" s="152"/>
      <c r="C573" s="135"/>
      <c r="D573" s="135"/>
      <c r="E573" s="69"/>
      <c r="F573" s="68"/>
      <c r="G573" s="68"/>
      <c r="H573" s="68"/>
      <c r="I573" s="68"/>
      <c r="J573" s="69"/>
      <c r="K573" s="39" t="s">
        <v>13</v>
      </c>
    </row>
    <row r="574" spans="1:11" ht="36" customHeight="1" thickBot="1">
      <c r="A574" s="123"/>
      <c r="B574" s="152"/>
      <c r="C574" s="135"/>
      <c r="D574" s="135"/>
      <c r="E574" s="62">
        <v>0</v>
      </c>
      <c r="F574" s="63">
        <v>0</v>
      </c>
      <c r="G574" s="63">
        <f>G578</f>
        <v>0</v>
      </c>
      <c r="H574" s="63">
        <v>0</v>
      </c>
      <c r="I574" s="63">
        <v>0</v>
      </c>
      <c r="J574" s="62">
        <f>E574+F574+G574+H574+I574</f>
        <v>0</v>
      </c>
      <c r="K574" s="39" t="s">
        <v>11</v>
      </c>
    </row>
    <row r="575" spans="1:11" ht="49.5" customHeight="1" thickBot="1">
      <c r="A575" s="130"/>
      <c r="B575" s="153"/>
      <c r="C575" s="136"/>
      <c r="D575" s="136"/>
      <c r="E575" s="62">
        <v>0</v>
      </c>
      <c r="F575" s="63">
        <v>0</v>
      </c>
      <c r="G575" s="63">
        <v>0</v>
      </c>
      <c r="H575" s="63">
        <v>0</v>
      </c>
      <c r="I575" s="63">
        <v>0</v>
      </c>
      <c r="J575" s="62">
        <f>E575+F575+G575+H575+I575</f>
        <v>0</v>
      </c>
      <c r="K575" s="39" t="s">
        <v>12</v>
      </c>
    </row>
    <row r="576" spans="1:11" ht="51.75" customHeight="1" thickBot="1">
      <c r="A576" s="122">
        <v>135</v>
      </c>
      <c r="B576" s="151" t="s">
        <v>33</v>
      </c>
      <c r="C576" s="127" t="s">
        <v>38</v>
      </c>
      <c r="D576" s="127" t="s">
        <v>57</v>
      </c>
      <c r="E576" s="62">
        <f>E578+E579</f>
        <v>0</v>
      </c>
      <c r="F576" s="63">
        <f>F578+F579</f>
        <v>0</v>
      </c>
      <c r="G576" s="63">
        <f>G578+G579</f>
        <v>0</v>
      </c>
      <c r="H576" s="63">
        <f>H578+H579</f>
        <v>0</v>
      </c>
      <c r="I576" s="63">
        <f>I578+I579</f>
        <v>0</v>
      </c>
      <c r="J576" s="62">
        <f>E576+F576+G576+H576+I576</f>
        <v>0</v>
      </c>
      <c r="K576" s="39" t="s">
        <v>1</v>
      </c>
    </row>
    <row r="577" spans="1:11" ht="43.5" customHeight="1" thickBot="1">
      <c r="A577" s="123"/>
      <c r="B577" s="152"/>
      <c r="C577" s="135"/>
      <c r="D577" s="135"/>
      <c r="E577" s="69"/>
      <c r="F577" s="68"/>
      <c r="G577" s="68"/>
      <c r="H577" s="68"/>
      <c r="I577" s="68"/>
      <c r="J577" s="69"/>
      <c r="K577" s="39" t="s">
        <v>13</v>
      </c>
    </row>
    <row r="578" spans="1:11" ht="48" customHeight="1" thickBot="1">
      <c r="A578" s="123"/>
      <c r="B578" s="152"/>
      <c r="C578" s="135"/>
      <c r="D578" s="135"/>
      <c r="E578" s="62">
        <v>0</v>
      </c>
      <c r="F578" s="63">
        <v>0</v>
      </c>
      <c r="G578" s="63">
        <v>0</v>
      </c>
      <c r="H578" s="63">
        <v>0</v>
      </c>
      <c r="I578" s="63">
        <v>0</v>
      </c>
      <c r="J578" s="62">
        <f>E578+F578+G578+H578+I578</f>
        <v>0</v>
      </c>
      <c r="K578" s="39" t="s">
        <v>11</v>
      </c>
    </row>
    <row r="579" spans="1:11" ht="51" customHeight="1" thickBot="1">
      <c r="A579" s="130"/>
      <c r="B579" s="153"/>
      <c r="C579" s="136"/>
      <c r="D579" s="136"/>
      <c r="E579" s="62">
        <v>0</v>
      </c>
      <c r="F579" s="63">
        <v>0</v>
      </c>
      <c r="G579" s="63">
        <v>0</v>
      </c>
      <c r="H579" s="63">
        <v>0</v>
      </c>
      <c r="I579" s="63">
        <v>0</v>
      </c>
      <c r="J579" s="62">
        <f>E579+F579+G579+H579+I579</f>
        <v>0</v>
      </c>
      <c r="K579" s="39" t="s">
        <v>12</v>
      </c>
    </row>
    <row r="580" spans="1:11" ht="51" customHeight="1">
      <c r="A580" s="25"/>
      <c r="B580" s="105"/>
      <c r="C580" s="26"/>
      <c r="D580" s="26"/>
      <c r="E580" s="98"/>
      <c r="F580" s="99"/>
      <c r="G580" s="99"/>
      <c r="H580" s="99"/>
      <c r="I580" s="99"/>
      <c r="J580" s="98"/>
      <c r="K580" s="7"/>
    </row>
    <row r="581" spans="1:11" ht="51" customHeight="1">
      <c r="A581" s="25"/>
      <c r="B581" s="105"/>
      <c r="C581" s="26"/>
      <c r="D581" s="26"/>
      <c r="E581" s="98"/>
      <c r="F581" s="99"/>
      <c r="G581" s="99"/>
      <c r="H581" s="99"/>
      <c r="I581" s="99"/>
      <c r="J581" s="98"/>
      <c r="K581" s="7"/>
    </row>
    <row r="582" spans="1:11" ht="51" customHeight="1">
      <c r="A582" s="25"/>
      <c r="B582" s="105"/>
      <c r="C582" s="26"/>
      <c r="D582" s="26"/>
      <c r="E582" s="98"/>
      <c r="F582" s="99"/>
      <c r="G582" s="99"/>
      <c r="H582" s="99"/>
      <c r="I582" s="99"/>
      <c r="J582" s="98"/>
      <c r="K582" s="7"/>
    </row>
    <row r="583" spans="1:11" ht="51" customHeight="1">
      <c r="A583" s="25"/>
      <c r="B583" s="105"/>
      <c r="C583" s="26"/>
      <c r="D583" s="26"/>
      <c r="E583" s="98"/>
      <c r="F583" s="99"/>
      <c r="G583" s="99"/>
      <c r="H583" s="99"/>
      <c r="I583" s="99"/>
      <c r="J583" s="98"/>
      <c r="K583" s="7"/>
    </row>
    <row r="584" spans="1:11" ht="51" customHeight="1">
      <c r="A584" s="25"/>
      <c r="B584" s="105"/>
      <c r="C584" s="26"/>
      <c r="D584" s="26"/>
      <c r="E584" s="98"/>
      <c r="F584" s="99"/>
      <c r="G584" s="99"/>
      <c r="H584" s="99"/>
      <c r="I584" s="99"/>
      <c r="J584" s="98"/>
      <c r="K584" s="7"/>
    </row>
    <row r="585" spans="1:11" ht="51" customHeight="1">
      <c r="A585" s="25"/>
      <c r="B585" s="105"/>
      <c r="C585" s="26"/>
      <c r="D585" s="26"/>
      <c r="E585" s="98"/>
      <c r="F585" s="99"/>
      <c r="G585" s="99"/>
      <c r="H585" s="99"/>
      <c r="I585" s="99"/>
      <c r="J585" s="98"/>
      <c r="K585" s="7"/>
    </row>
    <row r="586" spans="1:11" ht="77.25" customHeight="1">
      <c r="A586" s="25"/>
      <c r="B586" s="105"/>
      <c r="C586" s="26"/>
      <c r="D586" s="26"/>
      <c r="E586" s="51"/>
      <c r="F586" s="52"/>
      <c r="G586" s="52"/>
      <c r="H586" s="52"/>
      <c r="I586" s="51"/>
      <c r="J586" s="51"/>
      <c r="K586" s="7"/>
    </row>
    <row r="587" spans="1:11" ht="107.25" customHeight="1">
      <c r="A587" s="25"/>
      <c r="B587" s="105"/>
      <c r="C587" s="26"/>
      <c r="D587" s="26"/>
      <c r="E587" s="51"/>
      <c r="F587" s="52"/>
      <c r="G587" s="52"/>
      <c r="H587" s="52"/>
      <c r="I587" s="51"/>
      <c r="J587" s="51"/>
      <c r="K587" s="7"/>
    </row>
    <row r="588" spans="1:11" ht="15">
      <c r="A588" s="25"/>
      <c r="B588" s="105"/>
      <c r="C588" s="26"/>
      <c r="D588" s="26"/>
      <c r="E588" s="51"/>
      <c r="F588" s="52"/>
      <c r="G588" s="52"/>
      <c r="H588" s="52"/>
      <c r="I588" s="51"/>
      <c r="J588" s="51"/>
      <c r="K588" s="7"/>
    </row>
    <row r="589" spans="1:11" ht="38.25" customHeight="1">
      <c r="A589" s="25"/>
      <c r="B589" s="105"/>
      <c r="C589" s="26"/>
      <c r="D589" s="26"/>
      <c r="E589" s="51"/>
      <c r="F589" s="52"/>
      <c r="G589" s="52"/>
      <c r="H589" s="52"/>
      <c r="I589" s="51"/>
      <c r="J589" s="51"/>
      <c r="K589" s="7"/>
    </row>
    <row r="590" spans="1:11" ht="15">
      <c r="A590" s="25"/>
      <c r="B590" s="105"/>
      <c r="C590" s="26"/>
      <c r="D590" s="26"/>
      <c r="E590" s="51"/>
      <c r="F590" s="51"/>
      <c r="G590" s="51"/>
      <c r="H590" s="51"/>
      <c r="I590" s="51"/>
      <c r="J590" s="51"/>
      <c r="K590" s="7"/>
    </row>
    <row r="591" spans="1:11" ht="27.75" customHeight="1">
      <c r="A591" s="25"/>
      <c r="B591" s="105"/>
      <c r="C591" s="26"/>
      <c r="D591" s="26"/>
      <c r="E591" s="51"/>
      <c r="F591" s="51"/>
      <c r="G591" s="51"/>
      <c r="H591" s="51"/>
      <c r="I591" s="51"/>
      <c r="J591" s="51"/>
      <c r="K591" s="7"/>
    </row>
    <row r="592" spans="1:11" ht="25.5" customHeight="1">
      <c r="A592" s="25"/>
      <c r="B592" s="105"/>
      <c r="C592" s="26"/>
      <c r="D592" s="25"/>
      <c r="E592" s="7"/>
      <c r="F592" s="7"/>
      <c r="G592" s="7"/>
      <c r="H592" s="7"/>
      <c r="I592" s="7"/>
      <c r="J592" s="7"/>
      <c r="K592" s="7"/>
    </row>
    <row r="593" spans="1:11" ht="51.75" customHeight="1">
      <c r="A593" s="25"/>
      <c r="B593" s="105"/>
      <c r="C593" s="26"/>
      <c r="D593" s="25"/>
      <c r="E593" s="7"/>
      <c r="F593" s="7"/>
      <c r="G593" s="7"/>
      <c r="H593" s="7"/>
      <c r="I593" s="7"/>
      <c r="J593" s="7"/>
      <c r="K593" s="7"/>
    </row>
    <row r="594" spans="1:11" ht="17.25">
      <c r="A594" s="25"/>
      <c r="B594" s="105"/>
      <c r="C594" s="26"/>
      <c r="D594" s="25"/>
      <c r="E594" s="7"/>
      <c r="F594" s="7"/>
      <c r="G594" s="7"/>
      <c r="H594" s="7"/>
      <c r="I594" s="7"/>
      <c r="J594" s="156" t="s">
        <v>166</v>
      </c>
      <c r="K594" s="157"/>
    </row>
    <row r="595" spans="1:11" ht="15">
      <c r="A595" s="25"/>
      <c r="B595" s="105"/>
      <c r="C595" s="26"/>
      <c r="D595" s="25"/>
      <c r="E595" s="7"/>
      <c r="F595" s="7"/>
      <c r="G595" s="7"/>
      <c r="H595" s="7"/>
      <c r="I595" s="7"/>
      <c r="J595" s="7"/>
      <c r="K595" s="7"/>
    </row>
    <row r="596" spans="1:8" ht="25.5" customHeight="1">
      <c r="A596" s="158" t="s">
        <v>188</v>
      </c>
      <c r="B596" s="158"/>
      <c r="C596" s="158"/>
      <c r="D596" s="158"/>
      <c r="E596" s="158"/>
      <c r="F596" s="158"/>
      <c r="G596" s="158"/>
      <c r="H596" s="158"/>
    </row>
    <row r="597" spans="1:8" s="3" customFormat="1" ht="59.25" customHeight="1" thickBot="1">
      <c r="A597" s="159"/>
      <c r="B597" s="159"/>
      <c r="C597" s="159"/>
      <c r="D597" s="159"/>
      <c r="E597" s="159"/>
      <c r="F597" s="159"/>
      <c r="G597" s="159"/>
      <c r="H597" s="159"/>
    </row>
    <row r="598" spans="1:8" s="3" customFormat="1" ht="15.75" thickBot="1">
      <c r="A598" s="160" t="s">
        <v>19</v>
      </c>
      <c r="B598" s="151" t="s">
        <v>158</v>
      </c>
      <c r="C598" s="163" t="s">
        <v>161</v>
      </c>
      <c r="D598" s="164"/>
      <c r="E598" s="164"/>
      <c r="F598" s="164"/>
      <c r="G598" s="165"/>
      <c r="H598" s="166" t="s">
        <v>160</v>
      </c>
    </row>
    <row r="599" spans="1:8" ht="30.75" thickBot="1">
      <c r="A599" s="161"/>
      <c r="B599" s="162"/>
      <c r="C599" s="46" t="s">
        <v>190</v>
      </c>
      <c r="D599" s="61" t="s">
        <v>189</v>
      </c>
      <c r="E599" s="116" t="s">
        <v>185</v>
      </c>
      <c r="F599" s="56" t="s">
        <v>186</v>
      </c>
      <c r="G599" s="42" t="s">
        <v>187</v>
      </c>
      <c r="H599" s="167"/>
    </row>
    <row r="600" spans="1:8" ht="27.75" customHeight="1" thickBot="1">
      <c r="A600" s="30"/>
      <c r="B600" s="106" t="s">
        <v>4</v>
      </c>
      <c r="C600" s="57">
        <f>E9</f>
        <v>555662.9</v>
      </c>
      <c r="D600" s="58">
        <f>F9</f>
        <v>670373.3</v>
      </c>
      <c r="E600" s="117">
        <f>G9</f>
        <v>693630.4</v>
      </c>
      <c r="F600" s="58">
        <f>H9</f>
        <v>634360.2000000001</v>
      </c>
      <c r="G600" s="58">
        <f>I9</f>
        <v>633399</v>
      </c>
      <c r="H600" s="57">
        <f>C600+D600+E600+F600+G600</f>
        <v>3187425.8000000003</v>
      </c>
    </row>
    <row r="601" spans="1:8" ht="16.5" thickBot="1">
      <c r="A601" s="42"/>
      <c r="B601" s="107" t="s">
        <v>159</v>
      </c>
      <c r="C601" s="59"/>
      <c r="D601" s="60"/>
      <c r="E601" s="118"/>
      <c r="F601" s="60"/>
      <c r="G601" s="58"/>
      <c r="H601" s="57"/>
    </row>
    <row r="602" spans="1:8" ht="30" customHeight="1" thickBot="1">
      <c r="A602" s="42"/>
      <c r="B602" s="107" t="s">
        <v>2</v>
      </c>
      <c r="C602" s="57">
        <f>E12</f>
        <v>434849.99999999994</v>
      </c>
      <c r="D602" s="58">
        <f>F12</f>
        <v>500509.30000000005</v>
      </c>
      <c r="E602" s="117">
        <f>G12</f>
        <v>514564.8</v>
      </c>
      <c r="F602" s="58">
        <f>H12</f>
        <v>483672.1</v>
      </c>
      <c r="G602" s="58">
        <f>I12</f>
        <v>483660.2</v>
      </c>
      <c r="H602" s="57">
        <f>C602+D602+E602+F602+G602</f>
        <v>2417256.4000000004</v>
      </c>
    </row>
    <row r="603" spans="1:8" ht="32.25" thickBot="1">
      <c r="A603" s="42"/>
      <c r="B603" s="107" t="s">
        <v>162</v>
      </c>
      <c r="C603" s="57">
        <f>E14</f>
        <v>41511.3</v>
      </c>
      <c r="D603" s="58">
        <f>F14</f>
        <v>65405.299999999996</v>
      </c>
      <c r="E603" s="117">
        <f>G14</f>
        <v>53005.299999999996</v>
      </c>
      <c r="F603" s="58">
        <f>H14</f>
        <v>49329.299999999996</v>
      </c>
      <c r="G603" s="58">
        <f>I14</f>
        <v>48151</v>
      </c>
      <c r="H603" s="57">
        <f>C603+D603+E603+F603+G603</f>
        <v>257402.19999999998</v>
      </c>
    </row>
    <row r="604" spans="1:8" ht="36" customHeight="1" thickBot="1">
      <c r="A604" s="42"/>
      <c r="B604" s="107" t="s">
        <v>20</v>
      </c>
      <c r="C604" s="57">
        <f>E13</f>
        <v>79301.6</v>
      </c>
      <c r="D604" s="58">
        <f>F13</f>
        <v>104458.7</v>
      </c>
      <c r="E604" s="117">
        <f>G13</f>
        <v>126060.29999999999</v>
      </c>
      <c r="F604" s="58">
        <f>H13</f>
        <v>101358.8</v>
      </c>
      <c r="G604" s="58">
        <f>I13</f>
        <v>101587.8</v>
      </c>
      <c r="H604" s="57">
        <f>C604+D604+E604+F604+G604</f>
        <v>512767.19999999995</v>
      </c>
    </row>
    <row r="605" spans="1:8" ht="34.5" customHeight="1" thickBot="1">
      <c r="A605" s="42"/>
      <c r="B605" s="107" t="s">
        <v>5</v>
      </c>
      <c r="C605" s="57">
        <v>0</v>
      </c>
      <c r="D605" s="58">
        <v>0</v>
      </c>
      <c r="E605" s="117">
        <v>0</v>
      </c>
      <c r="F605" s="58">
        <v>0</v>
      </c>
      <c r="G605" s="58">
        <v>0</v>
      </c>
      <c r="H605" s="57">
        <f>C605+D605+E605+F605+G605</f>
        <v>0</v>
      </c>
    </row>
    <row r="606" ht="15">
      <c r="A606" s="1"/>
    </row>
    <row r="608" spans="3:6" ht="15">
      <c r="C608" s="49"/>
      <c r="D608" s="50"/>
      <c r="E608" s="50"/>
      <c r="F608" s="50"/>
    </row>
  </sheetData>
  <sheetProtection/>
  <mergeCells count="598">
    <mergeCell ref="B550:B552"/>
    <mergeCell ref="I1:K1"/>
    <mergeCell ref="A3:K4"/>
    <mergeCell ref="A5:A6"/>
    <mergeCell ref="B5:B6"/>
    <mergeCell ref="C5:C6"/>
    <mergeCell ref="D5:D6"/>
    <mergeCell ref="E5:J5"/>
    <mergeCell ref="K5:K6"/>
    <mergeCell ref="A8:K8"/>
    <mergeCell ref="A9:A14"/>
    <mergeCell ref="B9:B14"/>
    <mergeCell ref="C9:C14"/>
    <mergeCell ref="D9:D14"/>
    <mergeCell ref="E9:E11"/>
    <mergeCell ref="F9:F11"/>
    <mergeCell ref="G9:G11"/>
    <mergeCell ref="H9:H11"/>
    <mergeCell ref="I9:I11"/>
    <mergeCell ref="J9:J11"/>
    <mergeCell ref="A15:K15"/>
    <mergeCell ref="A16:A22"/>
    <mergeCell ref="B16:B22"/>
    <mergeCell ref="C16:C22"/>
    <mergeCell ref="D16:D22"/>
    <mergeCell ref="E16:E17"/>
    <mergeCell ref="H16:H17"/>
    <mergeCell ref="K16:K17"/>
    <mergeCell ref="E19:E20"/>
    <mergeCell ref="F19:F20"/>
    <mergeCell ref="G19:G20"/>
    <mergeCell ref="H19:H20"/>
    <mergeCell ref="I19:I20"/>
    <mergeCell ref="J19:J20"/>
    <mergeCell ref="E25:E26"/>
    <mergeCell ref="F25:F26"/>
    <mergeCell ref="I16:I17"/>
    <mergeCell ref="J16:J17"/>
    <mergeCell ref="G25:G26"/>
    <mergeCell ref="H25:H26"/>
    <mergeCell ref="I25:I26"/>
    <mergeCell ref="J25:J26"/>
    <mergeCell ref="F16:F17"/>
    <mergeCell ref="G16:G17"/>
    <mergeCell ref="A29:A33"/>
    <mergeCell ref="B29:B33"/>
    <mergeCell ref="C29:C33"/>
    <mergeCell ref="D29:D33"/>
    <mergeCell ref="A23:A28"/>
    <mergeCell ref="B23:B28"/>
    <mergeCell ref="C23:C28"/>
    <mergeCell ref="D23:D28"/>
    <mergeCell ref="D47:D50"/>
    <mergeCell ref="A34:A38"/>
    <mergeCell ref="B34:B38"/>
    <mergeCell ref="C34:C38"/>
    <mergeCell ref="D34:D38"/>
    <mergeCell ref="A39:A42"/>
    <mergeCell ref="B39:B42"/>
    <mergeCell ref="C39:C42"/>
    <mergeCell ref="D39:D42"/>
    <mergeCell ref="D51:D56"/>
    <mergeCell ref="E53:E54"/>
    <mergeCell ref="F53:F54"/>
    <mergeCell ref="A43:A46"/>
    <mergeCell ref="B43:B46"/>
    <mergeCell ref="C43:C46"/>
    <mergeCell ref="D43:D46"/>
    <mergeCell ref="A47:A50"/>
    <mergeCell ref="B47:B50"/>
    <mergeCell ref="C47:C50"/>
    <mergeCell ref="G53:G54"/>
    <mergeCell ref="H53:H54"/>
    <mergeCell ref="I53:I54"/>
    <mergeCell ref="J53:J54"/>
    <mergeCell ref="E55:E56"/>
    <mergeCell ref="F55:F56"/>
    <mergeCell ref="G55:G56"/>
    <mergeCell ref="H55:H56"/>
    <mergeCell ref="I55:I56"/>
    <mergeCell ref="J55:J56"/>
    <mergeCell ref="K55:K56"/>
    <mergeCell ref="A57:A60"/>
    <mergeCell ref="B57:B60"/>
    <mergeCell ref="C57:C60"/>
    <mergeCell ref="D57:D60"/>
    <mergeCell ref="B61:B64"/>
    <mergeCell ref="D61:D64"/>
    <mergeCell ref="A51:A56"/>
    <mergeCell ref="B51:B56"/>
    <mergeCell ref="C51:C56"/>
    <mergeCell ref="A65:A68"/>
    <mergeCell ref="B65:B68"/>
    <mergeCell ref="D65:D68"/>
    <mergeCell ref="A69:A72"/>
    <mergeCell ref="B69:B72"/>
    <mergeCell ref="D69:D72"/>
    <mergeCell ref="A73:A76"/>
    <mergeCell ref="B73:B76"/>
    <mergeCell ref="C73:C76"/>
    <mergeCell ref="D73:D76"/>
    <mergeCell ref="A77:A80"/>
    <mergeCell ref="B77:B80"/>
    <mergeCell ref="C77:C80"/>
    <mergeCell ref="D77:D80"/>
    <mergeCell ref="A81:A84"/>
    <mergeCell ref="B81:B84"/>
    <mergeCell ref="C81:C84"/>
    <mergeCell ref="D81:D84"/>
    <mergeCell ref="A85:A88"/>
    <mergeCell ref="B85:B88"/>
    <mergeCell ref="C85:C88"/>
    <mergeCell ref="D85:D88"/>
    <mergeCell ref="A94:A97"/>
    <mergeCell ref="B94:B97"/>
    <mergeCell ref="C94:C97"/>
    <mergeCell ref="D94:D97"/>
    <mergeCell ref="A98:A101"/>
    <mergeCell ref="B98:B101"/>
    <mergeCell ref="C98:C101"/>
    <mergeCell ref="D98:D101"/>
    <mergeCell ref="A102:K102"/>
    <mergeCell ref="A103:A107"/>
    <mergeCell ref="B103:B107"/>
    <mergeCell ref="C103:C107"/>
    <mergeCell ref="D103:D107"/>
    <mergeCell ref="E105:E106"/>
    <mergeCell ref="F105:F106"/>
    <mergeCell ref="G105:G106"/>
    <mergeCell ref="H105:H106"/>
    <mergeCell ref="I105:I106"/>
    <mergeCell ref="J105:J106"/>
    <mergeCell ref="A108:A111"/>
    <mergeCell ref="B108:B111"/>
    <mergeCell ref="C108:C111"/>
    <mergeCell ref="D108:D111"/>
    <mergeCell ref="A112:A115"/>
    <mergeCell ref="B112:B115"/>
    <mergeCell ref="C112:C115"/>
    <mergeCell ref="D112:D115"/>
    <mergeCell ref="A116:A119"/>
    <mergeCell ref="B116:B119"/>
    <mergeCell ref="C116:C119"/>
    <mergeCell ref="D116:D119"/>
    <mergeCell ref="A120:A123"/>
    <mergeCell ref="B120:B123"/>
    <mergeCell ref="C120:C123"/>
    <mergeCell ref="D120:D123"/>
    <mergeCell ref="A124:A127"/>
    <mergeCell ref="B124:B127"/>
    <mergeCell ref="C124:C127"/>
    <mergeCell ref="D124:D127"/>
    <mergeCell ref="A128:A131"/>
    <mergeCell ref="B128:B131"/>
    <mergeCell ref="C128:C131"/>
    <mergeCell ref="D128:D131"/>
    <mergeCell ref="A132:A135"/>
    <mergeCell ref="B132:B135"/>
    <mergeCell ref="C132:C135"/>
    <mergeCell ref="D132:D135"/>
    <mergeCell ref="A136:A139"/>
    <mergeCell ref="B136:B139"/>
    <mergeCell ref="C136:C139"/>
    <mergeCell ref="D136:D139"/>
    <mergeCell ref="A140:A143"/>
    <mergeCell ref="B140:B143"/>
    <mergeCell ref="C140:C143"/>
    <mergeCell ref="D140:D143"/>
    <mergeCell ref="A144:A147"/>
    <mergeCell ref="B144:B147"/>
    <mergeCell ref="C144:C147"/>
    <mergeCell ref="D144:D147"/>
    <mergeCell ref="A148:A151"/>
    <mergeCell ref="B148:B151"/>
    <mergeCell ref="C148:C151"/>
    <mergeCell ref="D148:D151"/>
    <mergeCell ref="A152:A155"/>
    <mergeCell ref="B152:B155"/>
    <mergeCell ref="C152:C155"/>
    <mergeCell ref="D152:D155"/>
    <mergeCell ref="A156:A159"/>
    <mergeCell ref="B156:B159"/>
    <mergeCell ref="C156:C159"/>
    <mergeCell ref="D156:D159"/>
    <mergeCell ref="A160:A166"/>
    <mergeCell ref="C160:C166"/>
    <mergeCell ref="D160:D166"/>
    <mergeCell ref="A167:A170"/>
    <mergeCell ref="C167:C170"/>
    <mergeCell ref="D167:D170"/>
    <mergeCell ref="A171:A174"/>
    <mergeCell ref="B171:B174"/>
    <mergeCell ref="C171:C174"/>
    <mergeCell ref="D171:D174"/>
    <mergeCell ref="A179:A182"/>
    <mergeCell ref="B179:B182"/>
    <mergeCell ref="C179:C182"/>
    <mergeCell ref="D179:D182"/>
    <mergeCell ref="A183:K183"/>
    <mergeCell ref="A184:A187"/>
    <mergeCell ref="B184:B187"/>
    <mergeCell ref="C184:C187"/>
    <mergeCell ref="D184:D187"/>
    <mergeCell ref="A188:A191"/>
    <mergeCell ref="B188:B191"/>
    <mergeCell ref="C188:C191"/>
    <mergeCell ref="D188:D191"/>
    <mergeCell ref="A192:A195"/>
    <mergeCell ref="B192:B195"/>
    <mergeCell ref="C192:C195"/>
    <mergeCell ref="D192:D195"/>
    <mergeCell ref="A196:A199"/>
    <mergeCell ref="B196:B199"/>
    <mergeCell ref="C196:C199"/>
    <mergeCell ref="D196:D199"/>
    <mergeCell ref="A200:A203"/>
    <mergeCell ref="B200:B203"/>
    <mergeCell ref="C200:C203"/>
    <mergeCell ref="D200:D203"/>
    <mergeCell ref="A204:A207"/>
    <mergeCell ref="B204:B207"/>
    <mergeCell ref="C204:C207"/>
    <mergeCell ref="D204:D207"/>
    <mergeCell ref="A208:A211"/>
    <mergeCell ref="C208:C211"/>
    <mergeCell ref="D208:D211"/>
    <mergeCell ref="A212:A215"/>
    <mergeCell ref="C212:C215"/>
    <mergeCell ref="D212:D215"/>
    <mergeCell ref="A216:A219"/>
    <mergeCell ref="C216:C219"/>
    <mergeCell ref="D216:D219"/>
    <mergeCell ref="A220:A223"/>
    <mergeCell ref="C220:C223"/>
    <mergeCell ref="D220:D223"/>
    <mergeCell ref="A224:A227"/>
    <mergeCell ref="C224:C227"/>
    <mergeCell ref="D224:D227"/>
    <mergeCell ref="A228:A231"/>
    <mergeCell ref="C228:C231"/>
    <mergeCell ref="D228:D231"/>
    <mergeCell ref="A232:A235"/>
    <mergeCell ref="C232:C235"/>
    <mergeCell ref="D232:D235"/>
    <mergeCell ref="A236:A239"/>
    <mergeCell ref="C236:C239"/>
    <mergeCell ref="D236:D239"/>
    <mergeCell ref="A240:A243"/>
    <mergeCell ref="C240:C243"/>
    <mergeCell ref="D240:D243"/>
    <mergeCell ref="A244:A247"/>
    <mergeCell ref="C244:C247"/>
    <mergeCell ref="D244:D247"/>
    <mergeCell ref="A248:A251"/>
    <mergeCell ref="C248:C251"/>
    <mergeCell ref="D248:D251"/>
    <mergeCell ref="A252:A255"/>
    <mergeCell ref="C252:C255"/>
    <mergeCell ref="D252:D255"/>
    <mergeCell ref="A256:A259"/>
    <mergeCell ref="C256:C259"/>
    <mergeCell ref="D256:D259"/>
    <mergeCell ref="B256:B258"/>
    <mergeCell ref="A260:K260"/>
    <mergeCell ref="A261:A264"/>
    <mergeCell ref="B261:B264"/>
    <mergeCell ref="C261:C264"/>
    <mergeCell ref="D261:D264"/>
    <mergeCell ref="A265:A268"/>
    <mergeCell ref="B265:B268"/>
    <mergeCell ref="C265:C268"/>
    <mergeCell ref="D265:D268"/>
    <mergeCell ref="A269:A272"/>
    <mergeCell ref="B269:B272"/>
    <mergeCell ref="C269:C272"/>
    <mergeCell ref="D269:D272"/>
    <mergeCell ref="A273:A276"/>
    <mergeCell ref="B273:B276"/>
    <mergeCell ref="C273:C276"/>
    <mergeCell ref="D273:D276"/>
    <mergeCell ref="A277:A280"/>
    <mergeCell ref="B277:B280"/>
    <mergeCell ref="C277:C280"/>
    <mergeCell ref="D277:D280"/>
    <mergeCell ref="A281:A284"/>
    <mergeCell ref="B281:B284"/>
    <mergeCell ref="C281:C284"/>
    <mergeCell ref="D281:D284"/>
    <mergeCell ref="A285:A288"/>
    <mergeCell ref="B285:B288"/>
    <mergeCell ref="C285:C288"/>
    <mergeCell ref="D285:D288"/>
    <mergeCell ref="A289:A292"/>
    <mergeCell ref="B289:B292"/>
    <mergeCell ref="C289:C292"/>
    <mergeCell ref="D289:D292"/>
    <mergeCell ref="A293:A296"/>
    <mergeCell ref="B293:B296"/>
    <mergeCell ref="C293:C296"/>
    <mergeCell ref="D293:D296"/>
    <mergeCell ref="A297:A300"/>
    <mergeCell ref="B297:B300"/>
    <mergeCell ref="C297:C300"/>
    <mergeCell ref="D297:D300"/>
    <mergeCell ref="A301:A304"/>
    <mergeCell ref="B301:B304"/>
    <mergeCell ref="C301:C304"/>
    <mergeCell ref="D301:D304"/>
    <mergeCell ref="A305:A308"/>
    <mergeCell ref="B305:B308"/>
    <mergeCell ref="C305:C308"/>
    <mergeCell ref="D305:D308"/>
    <mergeCell ref="A309:A312"/>
    <mergeCell ref="B309:B312"/>
    <mergeCell ref="C309:C312"/>
    <mergeCell ref="D309:D312"/>
    <mergeCell ref="A313:A316"/>
    <mergeCell ref="B313:B316"/>
    <mergeCell ref="C313:C316"/>
    <mergeCell ref="D313:D316"/>
    <mergeCell ref="A317:A320"/>
    <mergeCell ref="B317:B320"/>
    <mergeCell ref="C317:C320"/>
    <mergeCell ref="D317:D320"/>
    <mergeCell ref="A321:A324"/>
    <mergeCell ref="B321:B324"/>
    <mergeCell ref="C321:C324"/>
    <mergeCell ref="D321:D324"/>
    <mergeCell ref="A325:K325"/>
    <mergeCell ref="A326:A330"/>
    <mergeCell ref="B326:B330"/>
    <mergeCell ref="C326:C330"/>
    <mergeCell ref="D326:D330"/>
    <mergeCell ref="E326:E328"/>
    <mergeCell ref="F326:F328"/>
    <mergeCell ref="G326:G328"/>
    <mergeCell ref="H326:H328"/>
    <mergeCell ref="I326:I328"/>
    <mergeCell ref="J326:J328"/>
    <mergeCell ref="A331:A335"/>
    <mergeCell ref="B331:B335"/>
    <mergeCell ref="C331:C335"/>
    <mergeCell ref="D331:D335"/>
    <mergeCell ref="E331:E332"/>
    <mergeCell ref="F331:F332"/>
    <mergeCell ref="G331:G332"/>
    <mergeCell ref="H331:H332"/>
    <mergeCell ref="I331:I332"/>
    <mergeCell ref="J331:J332"/>
    <mergeCell ref="E333:E334"/>
    <mergeCell ref="F333:F334"/>
    <mergeCell ref="G333:G334"/>
    <mergeCell ref="H333:H334"/>
    <mergeCell ref="I333:I334"/>
    <mergeCell ref="J333:J334"/>
    <mergeCell ref="A336:A338"/>
    <mergeCell ref="B336:B338"/>
    <mergeCell ref="C336:C338"/>
    <mergeCell ref="D336:D338"/>
    <mergeCell ref="A339:A341"/>
    <mergeCell ref="B339:B341"/>
    <mergeCell ref="C339:C341"/>
    <mergeCell ref="D339:D341"/>
    <mergeCell ref="A342:A344"/>
    <mergeCell ref="B342:B344"/>
    <mergeCell ref="C342:C344"/>
    <mergeCell ref="D342:D344"/>
    <mergeCell ref="A345:A347"/>
    <mergeCell ref="B345:B347"/>
    <mergeCell ref="C345:C347"/>
    <mergeCell ref="D345:D347"/>
    <mergeCell ref="C348:C350"/>
    <mergeCell ref="D348:D350"/>
    <mergeCell ref="A351:A353"/>
    <mergeCell ref="B351:B353"/>
    <mergeCell ref="C351:C353"/>
    <mergeCell ref="D351:D353"/>
    <mergeCell ref="A357:A360"/>
    <mergeCell ref="B357:B360"/>
    <mergeCell ref="C357:C360"/>
    <mergeCell ref="D357:D360"/>
    <mergeCell ref="A361:A364"/>
    <mergeCell ref="B361:B364"/>
    <mergeCell ref="C361:C364"/>
    <mergeCell ref="D361:D364"/>
    <mergeCell ref="A391:K391"/>
    <mergeCell ref="A365:A368"/>
    <mergeCell ref="B365:B368"/>
    <mergeCell ref="C365:C368"/>
    <mergeCell ref="D365:D368"/>
    <mergeCell ref="A369:A372"/>
    <mergeCell ref="B369:B372"/>
    <mergeCell ref="C369:C372"/>
    <mergeCell ref="D369:D372"/>
    <mergeCell ref="B382:B385"/>
    <mergeCell ref="C382:C385"/>
    <mergeCell ref="D382:D385"/>
    <mergeCell ref="A386:A389"/>
    <mergeCell ref="B386:B389"/>
    <mergeCell ref="C386:C389"/>
    <mergeCell ref="D386:D389"/>
    <mergeCell ref="C404:C407"/>
    <mergeCell ref="D404:D407"/>
    <mergeCell ref="A392:A395"/>
    <mergeCell ref="B392:B395"/>
    <mergeCell ref="C392:C395"/>
    <mergeCell ref="D392:D395"/>
    <mergeCell ref="A396:A399"/>
    <mergeCell ref="B396:B399"/>
    <mergeCell ref="C396:C399"/>
    <mergeCell ref="D396:D399"/>
    <mergeCell ref="A408:A411"/>
    <mergeCell ref="B408:B411"/>
    <mergeCell ref="C408:C411"/>
    <mergeCell ref="D408:D411"/>
    <mergeCell ref="A400:A403"/>
    <mergeCell ref="B400:B403"/>
    <mergeCell ref="C400:C403"/>
    <mergeCell ref="D400:D403"/>
    <mergeCell ref="A404:A407"/>
    <mergeCell ref="B404:B407"/>
    <mergeCell ref="A412:A415"/>
    <mergeCell ref="B412:B415"/>
    <mergeCell ref="C412:C415"/>
    <mergeCell ref="D412:D415"/>
    <mergeCell ref="A416:A419"/>
    <mergeCell ref="B416:B419"/>
    <mergeCell ref="C416:C419"/>
    <mergeCell ref="D416:D419"/>
    <mergeCell ref="A420:A423"/>
    <mergeCell ref="B420:B423"/>
    <mergeCell ref="C420:C423"/>
    <mergeCell ref="D420:D423"/>
    <mergeCell ref="A424:A427"/>
    <mergeCell ref="B424:B427"/>
    <mergeCell ref="C424:C427"/>
    <mergeCell ref="D424:D427"/>
    <mergeCell ref="A428:A431"/>
    <mergeCell ref="B428:B431"/>
    <mergeCell ref="C428:C431"/>
    <mergeCell ref="D428:D431"/>
    <mergeCell ref="A432:A435"/>
    <mergeCell ref="B432:B435"/>
    <mergeCell ref="C432:C435"/>
    <mergeCell ref="D432:D435"/>
    <mergeCell ref="A436:A439"/>
    <mergeCell ref="B436:B439"/>
    <mergeCell ref="C436:C439"/>
    <mergeCell ref="D436:D439"/>
    <mergeCell ref="A440:A443"/>
    <mergeCell ref="B440:B443"/>
    <mergeCell ref="C440:C443"/>
    <mergeCell ref="D440:D443"/>
    <mergeCell ref="A444:A447"/>
    <mergeCell ref="B444:B447"/>
    <mergeCell ref="C444:C447"/>
    <mergeCell ref="D444:D447"/>
    <mergeCell ref="A448:A451"/>
    <mergeCell ref="B448:B451"/>
    <mergeCell ref="C448:C451"/>
    <mergeCell ref="D448:D451"/>
    <mergeCell ref="A452:A455"/>
    <mergeCell ref="B452:B455"/>
    <mergeCell ref="C452:C455"/>
    <mergeCell ref="D452:D455"/>
    <mergeCell ref="A456:K456"/>
    <mergeCell ref="A457:A460"/>
    <mergeCell ref="C457:C460"/>
    <mergeCell ref="D457:D460"/>
    <mergeCell ref="A461:A464"/>
    <mergeCell ref="C461:C464"/>
    <mergeCell ref="D461:D464"/>
    <mergeCell ref="A465:A468"/>
    <mergeCell ref="C465:C468"/>
    <mergeCell ref="D465:D468"/>
    <mergeCell ref="A469:A472"/>
    <mergeCell ref="C469:C472"/>
    <mergeCell ref="D469:D472"/>
    <mergeCell ref="A473:A476"/>
    <mergeCell ref="C473:C476"/>
    <mergeCell ref="D473:D476"/>
    <mergeCell ref="A477:A480"/>
    <mergeCell ref="C477:C480"/>
    <mergeCell ref="D477:D480"/>
    <mergeCell ref="A481:A484"/>
    <mergeCell ref="C481:C484"/>
    <mergeCell ref="D481:D484"/>
    <mergeCell ref="A485:A488"/>
    <mergeCell ref="C485:C488"/>
    <mergeCell ref="D485:D488"/>
    <mergeCell ref="A489:A492"/>
    <mergeCell ref="C489:C492"/>
    <mergeCell ref="D489:D492"/>
    <mergeCell ref="A493:A496"/>
    <mergeCell ref="C493:C496"/>
    <mergeCell ref="D493:D496"/>
    <mergeCell ref="A497:A500"/>
    <mergeCell ref="C497:C500"/>
    <mergeCell ref="D497:D500"/>
    <mergeCell ref="A501:A504"/>
    <mergeCell ref="C501:C504"/>
    <mergeCell ref="D501:D504"/>
    <mergeCell ref="A505:K505"/>
    <mergeCell ref="A506:A509"/>
    <mergeCell ref="C506:C509"/>
    <mergeCell ref="D506:D509"/>
    <mergeCell ref="A510:A513"/>
    <mergeCell ref="C510:C513"/>
    <mergeCell ref="D510:D513"/>
    <mergeCell ref="A514:A517"/>
    <mergeCell ref="C514:C517"/>
    <mergeCell ref="D514:D517"/>
    <mergeCell ref="A518:A521"/>
    <mergeCell ref="C518:C521"/>
    <mergeCell ref="D518:D521"/>
    <mergeCell ref="A522:A525"/>
    <mergeCell ref="C522:C525"/>
    <mergeCell ref="D522:D525"/>
    <mergeCell ref="A526:A529"/>
    <mergeCell ref="C526:C529"/>
    <mergeCell ref="D526:D529"/>
    <mergeCell ref="A530:A533"/>
    <mergeCell ref="C530:C533"/>
    <mergeCell ref="D530:D533"/>
    <mergeCell ref="A534:A537"/>
    <mergeCell ref="C534:C537"/>
    <mergeCell ref="D534:D537"/>
    <mergeCell ref="A538:A541"/>
    <mergeCell ref="B538:B541"/>
    <mergeCell ref="C538:C541"/>
    <mergeCell ref="D538:D541"/>
    <mergeCell ref="B534:B536"/>
    <mergeCell ref="B542:B545"/>
    <mergeCell ref="C542:C545"/>
    <mergeCell ref="D542:D545"/>
    <mergeCell ref="A546:A549"/>
    <mergeCell ref="C546:C549"/>
    <mergeCell ref="D546:D549"/>
    <mergeCell ref="B546:B548"/>
    <mergeCell ref="A562:A566"/>
    <mergeCell ref="B562:B566"/>
    <mergeCell ref="C562:C566"/>
    <mergeCell ref="D562:D566"/>
    <mergeCell ref="A550:A553"/>
    <mergeCell ref="C550:C553"/>
    <mergeCell ref="D550:D553"/>
    <mergeCell ref="A554:K555"/>
    <mergeCell ref="A556:A561"/>
    <mergeCell ref="B556:B561"/>
    <mergeCell ref="D572:D575"/>
    <mergeCell ref="G558:G559"/>
    <mergeCell ref="H558:H559"/>
    <mergeCell ref="I558:I559"/>
    <mergeCell ref="J558:J559"/>
    <mergeCell ref="C556:C561"/>
    <mergeCell ref="D556:D561"/>
    <mergeCell ref="E558:E559"/>
    <mergeCell ref="F558:F559"/>
    <mergeCell ref="B576:B579"/>
    <mergeCell ref="C576:C579"/>
    <mergeCell ref="D576:D579"/>
    <mergeCell ref="A567:A571"/>
    <mergeCell ref="B567:B571"/>
    <mergeCell ref="C567:C571"/>
    <mergeCell ref="D567:D571"/>
    <mergeCell ref="A572:A575"/>
    <mergeCell ref="B572:B575"/>
    <mergeCell ref="C572:C575"/>
    <mergeCell ref="B373:B376"/>
    <mergeCell ref="C373:C376"/>
    <mergeCell ref="D373:D376"/>
    <mergeCell ref="J594:K594"/>
    <mergeCell ref="A596:H597"/>
    <mergeCell ref="A598:A599"/>
    <mergeCell ref="B598:B599"/>
    <mergeCell ref="C598:G598"/>
    <mergeCell ref="H598:H599"/>
    <mergeCell ref="A576:A579"/>
    <mergeCell ref="C354:C356"/>
    <mergeCell ref="D354:D356"/>
    <mergeCell ref="A354:A356"/>
    <mergeCell ref="A348:A350"/>
    <mergeCell ref="B348:B350"/>
    <mergeCell ref="A377:A380"/>
    <mergeCell ref="B377:B380"/>
    <mergeCell ref="C377:C380"/>
    <mergeCell ref="D377:D380"/>
    <mergeCell ref="A373:A376"/>
    <mergeCell ref="A381:K381"/>
    <mergeCell ref="A175:A178"/>
    <mergeCell ref="B175:B178"/>
    <mergeCell ref="C175:C178"/>
    <mergeCell ref="D175:D178"/>
    <mergeCell ref="A89:A93"/>
    <mergeCell ref="B89:B93"/>
    <mergeCell ref="C89:C93"/>
    <mergeCell ref="D89:D93"/>
    <mergeCell ref="B354:B356"/>
  </mergeCells>
  <printOptions/>
  <pageMargins left="0.7874015748031497" right="0.7874015748031497" top="1.1811023622047245" bottom="0.5905511811023623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2023-04-20T03:15:06Z</dcterms:modified>
  <cp:category/>
  <cp:version/>
  <cp:contentType/>
  <cp:contentStatus/>
</cp:coreProperties>
</file>